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<sst xmlns="http://schemas.openxmlformats.org/spreadsheetml/2006/main" count="30" uniqueCount="30">
  <si>
    <t>m</t>
  </si>
  <si>
    <t>m^2</t>
  </si>
  <si>
    <t>m^4</t>
  </si>
  <si>
    <t>m0</t>
  </si>
  <si>
    <t>m^3</t>
  </si>
  <si>
    <t>a0</t>
  </si>
  <si>
    <t>a1</t>
  </si>
  <si>
    <t>a2</t>
  </si>
  <si>
    <t>a3</t>
  </si>
  <si>
    <t>a4</t>
  </si>
  <si>
    <r>
      <t>r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=</t>
    </r>
    <r>
      <rPr>
        <sz val="10"/>
        <rFont val="Symbol"/>
        <family val="1"/>
      </rPr>
      <t>s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>/(</t>
    </r>
    <r>
      <rPr>
        <sz val="10"/>
        <rFont val="Symbol"/>
        <family val="1"/>
      </rPr>
      <t>s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sz val="10"/>
        <rFont val="Symbol"/>
        <family val="1"/>
      </rPr>
      <t>s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1/2</t>
    </r>
  </si>
  <si>
    <r>
      <t>off diagonal is corr. coef. r</t>
    </r>
    <r>
      <rPr>
        <vertAlign val="subscript"/>
        <sz val="10"/>
        <rFont val="Arial"/>
        <family val="2"/>
      </rPr>
      <t>ab</t>
    </r>
  </si>
  <si>
    <t>[m]=</t>
  </si>
  <si>
    <t>All matrices may need to be transposed</t>
  </si>
  <si>
    <r>
      <t>s</t>
    </r>
    <r>
      <rPr>
        <vertAlign val="subscript"/>
        <sz val="10"/>
        <rFont val="Arial"/>
        <family val="2"/>
      </rPr>
      <t>v</t>
    </r>
  </si>
  <si>
    <r>
      <t>s</t>
    </r>
    <r>
      <rPr>
        <vertAlign val="subscript"/>
        <sz val="10"/>
        <rFont val="Arial"/>
        <family val="2"/>
      </rPr>
      <t>a</t>
    </r>
  </si>
  <si>
    <r>
      <t>s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xa</t>
    </r>
  </si>
  <si>
    <t>Savitsky-Golay filters for 33 point fourth order filtering</t>
  </si>
  <si>
    <r>
      <t>[ [m][m]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]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[m]=</t>
    </r>
  </si>
  <si>
    <r>
      <t>[m][m]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=</t>
    </r>
  </si>
  <si>
    <r>
      <t>[[m][m]</t>
    </r>
    <r>
      <rPr>
        <b/>
        <vertAlign val="superscript"/>
        <sz val="10"/>
        <rFont val="Arial"/>
        <family val="2"/>
      </rPr>
      <t>T</t>
    </r>
    <r>
      <rPr>
        <b/>
        <sz val="10"/>
        <rFont val="Arial"/>
        <family val="2"/>
      </rPr>
      <t>]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=</t>
    </r>
  </si>
  <si>
    <r>
      <t xml:space="preserve">bold is (unscaled) </t>
    </r>
    <r>
      <rPr>
        <b/>
        <sz val="10"/>
        <rFont val="Symbol"/>
        <family val="1"/>
      </rPr>
      <t>s</t>
    </r>
  </si>
  <si>
    <r>
      <t>s</t>
    </r>
    <r>
      <rPr>
        <vertAlign val="subscript"/>
        <sz val="10"/>
        <rFont val="Arial"/>
        <family val="2"/>
      </rPr>
      <t>y</t>
    </r>
  </si>
  <si>
    <r>
      <t>s</t>
    </r>
    <r>
      <rPr>
        <vertAlign val="subscript"/>
        <sz val="10"/>
        <rFont val="Arial"/>
        <family val="2"/>
      </rPr>
      <t>c</t>
    </r>
  </si>
  <si>
    <t>Units</t>
  </si>
  <si>
    <t>t</t>
  </si>
  <si>
    <t>Std. Devs.</t>
  </si>
  <si>
    <r>
      <t>d</t>
    </r>
    <r>
      <rPr>
        <sz val="10"/>
        <rFont val="Arial"/>
        <family val="0"/>
      </rPr>
      <t>y</t>
    </r>
  </si>
  <si>
    <r>
      <t>d</t>
    </r>
    <r>
      <rPr>
        <sz val="10"/>
        <rFont val="Arial"/>
        <family val="0"/>
      </rPr>
      <t>y/</t>
    </r>
    <r>
      <rPr>
        <sz val="10"/>
        <rFont val="Symbol"/>
        <family val="1"/>
      </rPr>
      <t>t</t>
    </r>
  </si>
  <si>
    <r>
      <t>d</t>
    </r>
    <r>
      <rPr>
        <sz val="10"/>
        <rFont val="Arial"/>
        <family val="0"/>
      </rPr>
      <t>y/</t>
    </r>
    <r>
      <rPr>
        <sz val="10"/>
        <rFont val="Symbol"/>
        <family val="1"/>
      </rPr>
      <t>t</t>
    </r>
    <r>
      <rPr>
        <vertAlign val="superscript"/>
        <sz val="10"/>
        <rFont val="Symbol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</si>
</sst>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.75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Sheet1!$F$9:$F$41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Sheet1!$G$9:$G$41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Sheet1!$H$9:$H$41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Sheet1!$I$9:$I$41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Sheet1!$J$9:$J$41</c:f>
              <c:numCache/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81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25</xdr:row>
      <xdr:rowOff>85725</xdr:rowOff>
    </xdr:from>
    <xdr:to>
      <xdr:col>16</xdr:col>
      <xdr:colOff>695325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6867525" y="4514850"/>
        <a:ext cx="46767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workbookViewId="0" topLeftCell="A1">
      <selection activeCell="K7" sqref="K7"/>
    </sheetView>
  </sheetViews>
  <sheetFormatPr defaultColWidth="9.140625" defaultRowHeight="12.75"/>
  <cols>
    <col min="7" max="7" width="11.00390625" style="0" bestFit="1" customWidth="1"/>
    <col min="8" max="9" width="12.421875" style="0" bestFit="1" customWidth="1"/>
    <col min="14" max="14" width="13.140625" style="0" bestFit="1" customWidth="1"/>
    <col min="15" max="15" width="10.00390625" style="0" customWidth="1"/>
    <col min="16" max="16" width="12.28125" style="0" bestFit="1" customWidth="1"/>
    <col min="17" max="17" width="12.421875" style="0" bestFit="1" customWidth="1"/>
  </cols>
  <sheetData>
    <row r="1" ht="13.5" thickBot="1">
      <c r="I1" s="11"/>
    </row>
    <row r="2" spans="3:15" ht="15.75" thickBot="1" thickTop="1">
      <c r="C2" t="s">
        <v>17</v>
      </c>
      <c r="K2" s="16" t="s">
        <v>24</v>
      </c>
      <c r="L2" s="14" t="s">
        <v>25</v>
      </c>
      <c r="M2" s="14" t="s">
        <v>27</v>
      </c>
      <c r="N2" s="14" t="s">
        <v>28</v>
      </c>
      <c r="O2" s="15" t="s">
        <v>29</v>
      </c>
    </row>
    <row r="3" spans="12:15" ht="14.25" thickBot="1" thickTop="1">
      <c r="L3" s="8">
        <f>1/200/0.82</f>
        <v>0.006097560975609756</v>
      </c>
      <c r="M3" s="9">
        <f>2*PI()/1440</f>
        <v>0.004363323129985824</v>
      </c>
      <c r="N3" s="9">
        <f>M3/L3</f>
        <v>0.7155849933176751</v>
      </c>
      <c r="O3" s="10">
        <f>M3/L3^2</f>
        <v>117.3559389040987</v>
      </c>
    </row>
    <row r="4" ht="14.25" thickBot="1" thickTop="1">
      <c r="B4" t="s">
        <v>13</v>
      </c>
    </row>
    <row r="5" spans="11:16" ht="17.25" thickBot="1" thickTop="1">
      <c r="K5" s="17" t="s">
        <v>26</v>
      </c>
      <c r="L5" s="14" t="s">
        <v>23</v>
      </c>
      <c r="M5" s="14" t="s">
        <v>22</v>
      </c>
      <c r="N5" s="14" t="s">
        <v>14</v>
      </c>
      <c r="O5" s="14" t="s">
        <v>15</v>
      </c>
      <c r="P5" s="15" t="s">
        <v>16</v>
      </c>
    </row>
    <row r="6" spans="2:16" ht="14.25" thickBot="1" thickTop="1">
      <c r="B6" s="12" t="s">
        <v>12</v>
      </c>
      <c r="L6" s="8">
        <f>SQRT(1/12)</f>
        <v>0.28867513459481287</v>
      </c>
      <c r="M6" s="9">
        <f>L6*M3*M21</f>
        <v>0.0004120121652035737</v>
      </c>
      <c r="N6" s="9">
        <f>L6*N3*N22</f>
        <v>0.009471813523210889</v>
      </c>
      <c r="O6" s="9">
        <f>L6*2*O3*O23</f>
        <v>0.5133111971201457</v>
      </c>
      <c r="P6" s="10">
        <f>O21*M6*O6</f>
        <v>-0.0001577336580866587</v>
      </c>
    </row>
    <row r="7" spans="1:6" ht="15" thickTop="1">
      <c r="A7">
        <v>0</v>
      </c>
      <c r="B7">
        <v>1</v>
      </c>
      <c r="C7">
        <v>2</v>
      </c>
      <c r="D7">
        <v>3</v>
      </c>
      <c r="E7">
        <v>4</v>
      </c>
      <c r="F7" s="13" t="s">
        <v>18</v>
      </c>
    </row>
    <row r="8" spans="1:10" ht="13.5" thickBot="1">
      <c r="A8" t="s">
        <v>3</v>
      </c>
      <c r="B8" t="s">
        <v>0</v>
      </c>
      <c r="C8" t="s">
        <v>1</v>
      </c>
      <c r="D8" t="s">
        <v>4</v>
      </c>
      <c r="E8" t="s">
        <v>2</v>
      </c>
      <c r="F8" t="s">
        <v>5</v>
      </c>
      <c r="G8" t="s">
        <v>6</v>
      </c>
      <c r="H8" t="s">
        <v>7</v>
      </c>
      <c r="I8" t="s">
        <v>8</v>
      </c>
      <c r="J8" t="s">
        <v>9</v>
      </c>
    </row>
    <row r="9" spans="1:17" ht="15" thickTop="1">
      <c r="A9" s="3">
        <f>$B9^A$7</f>
        <v>1</v>
      </c>
      <c r="B9" s="4">
        <v>-16</v>
      </c>
      <c r="C9" s="4">
        <f>$B9^C$7</f>
        <v>256</v>
      </c>
      <c r="D9" s="4">
        <f>$B9^D$7</f>
        <v>-4096</v>
      </c>
      <c r="E9" s="5">
        <f>$B9^E$7</f>
        <v>65536</v>
      </c>
      <c r="F9" s="3">
        <f>INDEX(MMULT(MINVERSE(MMULT($B$43:$AH$47,$A$9:$E$41)),$B$43:$AH$47),$B50,B$50)</f>
        <v>0.03685503685503705</v>
      </c>
      <c r="G9" s="4">
        <f>INDEX(MMULT(MINVERSE(MMULT($B$43:$AH$47,$A$9:$E$41)),$B$43:$AH$47),$B51,B$50)</f>
        <v>0.010794216676569615</v>
      </c>
      <c r="H9" s="4">
        <f>INDEX(MMULT(MINVERSE(MMULT($B$43:$AH$47,$A$9:$E$41)),$B$43:$AH$47),$B52,B$50)</f>
        <v>-0.002035457917810863</v>
      </c>
      <c r="I9" s="4">
        <f>INDEX(MMULT(MINVERSE(MMULT($B$43:$AH$47,$A$9:$E$41)),$B$43:$AH$47),$B53,B$50)</f>
        <v>-9.902951079421665E-05</v>
      </c>
      <c r="J9" s="5">
        <f>INDEX(MMULT(MINVERSE(MMULT($B$43:$AH$47,$A$9:$E$41)),$B$43:$AH$47),$B54,B$50)</f>
        <v>1.2044129691188522E-05</v>
      </c>
      <c r="K9" s="2"/>
      <c r="L9" s="12" t="s">
        <v>19</v>
      </c>
      <c r="M9" s="3">
        <f aca="true" t="shared" si="0" ref="M9:Q13">INDEX(MMULT($B$43:$AH$47,$A$9:$E$41),$B50,B$50)</f>
        <v>33</v>
      </c>
      <c r="N9" s="4">
        <f t="shared" si="0"/>
        <v>0</v>
      </c>
      <c r="O9" s="4">
        <f t="shared" si="0"/>
        <v>2992</v>
      </c>
      <c r="P9" s="4">
        <f t="shared" si="0"/>
        <v>0</v>
      </c>
      <c r="Q9" s="5">
        <f t="shared" si="0"/>
        <v>487696</v>
      </c>
    </row>
    <row r="10" spans="1:17" ht="12.75">
      <c r="A10" s="6">
        <f aca="true" t="shared" si="1" ref="A10:A41">$B10^A$7</f>
        <v>1</v>
      </c>
      <c r="B10" s="2">
        <v>-15</v>
      </c>
      <c r="C10" s="2">
        <f aca="true" t="shared" si="2" ref="C10:E25">$B10^C$7</f>
        <v>225</v>
      </c>
      <c r="D10" s="2">
        <f t="shared" si="2"/>
        <v>-3375</v>
      </c>
      <c r="E10" s="7">
        <f t="shared" si="2"/>
        <v>50625</v>
      </c>
      <c r="F10" s="6">
        <f>INDEX(MMULT(MINVERSE(MMULT($B$43:$AH$47,$A$9:$E$41)),$B$43:$AH$47),$B50,C$50)</f>
        <v>0.002457002457002644</v>
      </c>
      <c r="G10" s="2">
        <f>INDEX(MMULT(MINVERSE(MMULT($B$43:$AH$47,$A$9:$E$41)),$B$43:$AH$47),$B51,C$50)</f>
        <v>0.005075262428203602</v>
      </c>
      <c r="H10" s="2">
        <f>INDEX(MMULT(MINVERSE(MMULT($B$43:$AH$47,$A$9:$E$41)),$B$43:$AH$47),$B52,C$50)</f>
        <v>-0.00042907212024859316</v>
      </c>
      <c r="I10" s="2">
        <f>INDEX(MMULT(MINVERSE(MMULT($B$43:$AH$47,$A$9:$E$41)),$B$43:$AH$47),$B53,C$50)</f>
        <v>-6.18934442463854E-05</v>
      </c>
      <c r="J10" s="7">
        <f>INDEX(MMULT(MINVERSE(MMULT($B$43:$AH$47,$A$9:$E$41)),$B$43:$AH$47),$B54,C$50)</f>
        <v>4.516548634195693E-06</v>
      </c>
      <c r="K10" s="2"/>
      <c r="M10" s="6">
        <f t="shared" si="0"/>
        <v>0</v>
      </c>
      <c r="N10" s="2">
        <f t="shared" si="0"/>
        <v>2992</v>
      </c>
      <c r="O10" s="2">
        <f t="shared" si="0"/>
        <v>0</v>
      </c>
      <c r="P10" s="2">
        <f t="shared" si="0"/>
        <v>487696</v>
      </c>
      <c r="Q10" s="7">
        <f t="shared" si="0"/>
        <v>0</v>
      </c>
    </row>
    <row r="11" spans="1:17" ht="12.75">
      <c r="A11" s="6">
        <f t="shared" si="1"/>
        <v>1</v>
      </c>
      <c r="B11" s="2">
        <v>-14</v>
      </c>
      <c r="C11" s="2">
        <f t="shared" si="2"/>
        <v>196</v>
      </c>
      <c r="D11" s="2">
        <f t="shared" si="2"/>
        <v>-2744</v>
      </c>
      <c r="E11" s="7">
        <f t="shared" si="2"/>
        <v>38416</v>
      </c>
      <c r="F11" s="6">
        <f>INDEX(MMULT(MINVERSE(MMULT($B$43:$AH$47,$A$9:$E$41)),$B$43:$AH$47),$B50,D$50)</f>
        <v>-0.01902195450582539</v>
      </c>
      <c r="G11" s="2">
        <f>INDEX(MMULT(MINVERSE(MMULT($B$43:$AH$47,$A$9:$E$41)),$B$43:$AH$47),$B51,D$50)</f>
        <v>0.0003326273487563834</v>
      </c>
      <c r="H11" s="2">
        <f>INDEX(MMULT(MINVERSE(MMULT($B$43:$AH$47,$A$9:$E$41)),$B$43:$AH$47),$B52,D$50)</f>
        <v>0.0006785992910281324</v>
      </c>
      <c r="I11" s="2">
        <f>INDEX(MMULT(MINVERSE(MMULT($B$43:$AH$47,$A$9:$E$41)),$B$43:$AH$47),$B53,D$50)</f>
        <v>-3.074706585143015E-05</v>
      </c>
      <c r="J11" s="7">
        <f>INDEX(MMULT(MINVERSE(MMULT($B$43:$AH$47,$A$9:$E$41)),$B$43:$AH$47),$B54,D$50)</f>
        <v>-8.256056643153448E-07</v>
      </c>
      <c r="K11" s="2"/>
      <c r="M11" s="6">
        <f t="shared" si="0"/>
        <v>2992</v>
      </c>
      <c r="N11" s="2">
        <f t="shared" si="0"/>
        <v>0</v>
      </c>
      <c r="O11" s="2">
        <f t="shared" si="0"/>
        <v>487696</v>
      </c>
      <c r="P11" s="2">
        <f t="shared" si="0"/>
        <v>0</v>
      </c>
      <c r="Q11" s="7">
        <f t="shared" si="0"/>
        <v>94520272</v>
      </c>
    </row>
    <row r="12" spans="1:17" ht="12.75">
      <c r="A12" s="6">
        <f t="shared" si="1"/>
        <v>1</v>
      </c>
      <c r="B12" s="2">
        <v>-13</v>
      </c>
      <c r="C12" s="2">
        <f t="shared" si="2"/>
        <v>169</v>
      </c>
      <c r="D12" s="2">
        <f t="shared" si="2"/>
        <v>-2197</v>
      </c>
      <c r="E12" s="7">
        <f t="shared" si="2"/>
        <v>28561</v>
      </c>
      <c r="F12" s="6">
        <f>INDEX(MMULT(MINVERSE(MMULT($B$43:$AH$47,$A$9:$E$41)),$B$43:$AH$47),$B50,E$50)</f>
        <v>-0.029721803915352313</v>
      </c>
      <c r="G12" s="2">
        <f>INDEX(MMULT(MINVERSE(MMULT($B$43:$AH$47,$A$9:$E$41)),$B$43:$AH$47),$B51,E$50)</f>
        <v>-0.0034987765063666416</v>
      </c>
      <c r="H12" s="2">
        <f>INDEX(MMULT(MINVERSE(MMULT($B$43:$AH$47,$A$9:$E$41)),$B$43:$AH$47),$B52,E$50)</f>
        <v>0.0013665716345982008</v>
      </c>
      <c r="I12" s="2">
        <f>INDEX(MMULT(MINVERSE(MMULT($B$43:$AH$47,$A$9:$E$41)),$B$43:$AH$47),$B53,E$50)</f>
        <v>-5.191063065825875E-06</v>
      </c>
      <c r="J12" s="7">
        <f>INDEX(MMULT(MINVERSE(MMULT($B$43:$AH$47,$A$9:$E$41)),$B$43:$AH$47),$B54,E$50)</f>
        <v>-4.322288477886202E-06</v>
      </c>
      <c r="K12" s="2"/>
      <c r="M12" s="6">
        <f t="shared" si="0"/>
        <v>0</v>
      </c>
      <c r="N12" s="2">
        <f t="shared" si="0"/>
        <v>487696</v>
      </c>
      <c r="O12" s="2">
        <f t="shared" si="0"/>
        <v>0</v>
      </c>
      <c r="P12" s="2">
        <f t="shared" si="0"/>
        <v>94520272</v>
      </c>
      <c r="Q12" s="7">
        <f t="shared" si="0"/>
        <v>0</v>
      </c>
    </row>
    <row r="13" spans="1:17" ht="13.5" thickBot="1">
      <c r="A13" s="6">
        <f t="shared" si="1"/>
        <v>1</v>
      </c>
      <c r="B13" s="2">
        <v>-12</v>
      </c>
      <c r="C13" s="2">
        <f t="shared" si="2"/>
        <v>144</v>
      </c>
      <c r="D13" s="2">
        <f t="shared" si="2"/>
        <v>-1728</v>
      </c>
      <c r="E13" s="7">
        <f t="shared" si="2"/>
        <v>20736</v>
      </c>
      <c r="F13" s="6">
        <f>INDEX(MMULT(MINVERSE(MMULT($B$43:$AH$47,$A$9:$E$41)),$B$43:$AH$47),$B50,F$50)</f>
        <v>-0.031634931523696896</v>
      </c>
      <c r="G13" s="2">
        <f>INDEX(MMULT(MINVERSE(MMULT($B$43:$AH$47,$A$9:$E$41)),$B$43:$AH$47),$B51,F$50)</f>
        <v>-0.006484037081760041</v>
      </c>
      <c r="H13" s="2">
        <f>INDEX(MMULT(MINVERSE(MMULT($B$43:$AH$47,$A$9:$E$41)),$B$43:$AH$47),$B52,F$50)</f>
        <v>0.0017084108967247115</v>
      </c>
      <c r="I13" s="2">
        <f>INDEX(MMULT(MINVERSE(MMULT($B$43:$AH$47,$A$9:$E$41)),$B$43:$AH$47),$B53,F$50)</f>
        <v>1.5173876653952554E-05</v>
      </c>
      <c r="J13" s="7">
        <f>INDEX(MMULT(MINVERSE(MMULT($B$43:$AH$47,$A$9:$E$41)),$B$43:$AH$47),$B54,F$50)</f>
        <v>-6.290009888779773E-06</v>
      </c>
      <c r="K13" s="2"/>
      <c r="M13" s="8">
        <f t="shared" si="0"/>
        <v>487696</v>
      </c>
      <c r="N13" s="9">
        <f t="shared" si="0"/>
        <v>0</v>
      </c>
      <c r="O13" s="9">
        <f t="shared" si="0"/>
        <v>94520272</v>
      </c>
      <c r="P13" s="9">
        <f t="shared" si="0"/>
        <v>0</v>
      </c>
      <c r="Q13" s="10">
        <f t="shared" si="0"/>
        <v>19922899216</v>
      </c>
    </row>
    <row r="14" spans="1:11" ht="14.25" thickBot="1" thickTop="1">
      <c r="A14" s="6">
        <f t="shared" si="1"/>
        <v>1</v>
      </c>
      <c r="B14" s="2">
        <v>-11</v>
      </c>
      <c r="C14" s="2">
        <f t="shared" si="2"/>
        <v>121</v>
      </c>
      <c r="D14" s="2">
        <f t="shared" si="2"/>
        <v>-1331</v>
      </c>
      <c r="E14" s="7">
        <f t="shared" si="2"/>
        <v>14641</v>
      </c>
      <c r="F14" s="6">
        <f>INDEX(MMULT(MINVERSE(MMULT($B$43:$AH$47,$A$9:$E$41)),$B$43:$AH$47),$B50,G$50)</f>
        <v>-0.02660613895319129</v>
      </c>
      <c r="G14" s="2">
        <f>INDEX(MMULT(MINVERSE(MMULT($B$43:$AH$47,$A$9:$E$41)),$B$43:$AH$47),$B51,G$50)</f>
        <v>-0.00868824232201841</v>
      </c>
      <c r="H14" s="2">
        <f>INDEX(MMULT(MINVERSE(MMULT($B$43:$AH$47,$A$9:$E$41)),$B$43:$AH$47),$B52,G$50)</f>
        <v>0.001772233731354979</v>
      </c>
      <c r="I14" s="2">
        <f>INDEX(MMULT(MINVERSE(MMULT($B$43:$AH$47,$A$9:$E$41)),$B$43:$AH$47),$B53,G$50)</f>
        <v>3.074706585143018E-05</v>
      </c>
      <c r="J14" s="7">
        <f>INDEX(MMULT(MINVERSE(MMULT($B$43:$AH$47,$A$9:$E$41)),$B$43:$AH$47),$B54,G$50)</f>
        <v>-7.021834787980184E-06</v>
      </c>
      <c r="K14" s="2"/>
    </row>
    <row r="15" spans="1:17" ht="15" thickTop="1">
      <c r="A15" s="6">
        <f t="shared" si="1"/>
        <v>1</v>
      </c>
      <c r="B15" s="2">
        <v>-10</v>
      </c>
      <c r="C15" s="2">
        <f t="shared" si="2"/>
        <v>100</v>
      </c>
      <c r="D15" s="2">
        <f t="shared" si="2"/>
        <v>-1000</v>
      </c>
      <c r="E15" s="7">
        <f t="shared" si="2"/>
        <v>10000</v>
      </c>
      <c r="F15" s="6">
        <f>INDEX(MMULT(MINVERSE(MMULT($B$43:$AH$47,$A$9:$E$41)),$B$43:$AH$47),$B50,H$50)</f>
        <v>-0.016332643696381252</v>
      </c>
      <c r="G15" s="2">
        <f>INDEX(MMULT(MINVERSE(MMULT($B$43:$AH$47,$A$9:$E$41)),$B$43:$AH$47),$B51,H$50)</f>
        <v>-0.010176480171736339</v>
      </c>
      <c r="H15" s="2">
        <f>INDEX(MMULT(MINVERSE(MMULT($B$43:$AH$47,$A$9:$E$41)),$B$43:$AH$47),$B52,H$50)</f>
        <v>0.0016207074601205344</v>
      </c>
      <c r="I15" s="2">
        <f>INDEX(MMULT(MINVERSE(MMULT($B$43:$AH$47,$A$9:$E$41)),$B$43:$AH$47),$B53,H$50)</f>
        <v>4.192781707013206E-05</v>
      </c>
      <c r="J15" s="7">
        <f>INDEX(MMULT(MINVERSE(MMULT($B$43:$AH$47,$A$9:$E$41)),$B$43:$AH$47),$B54,H$50)</f>
        <v>-6.7873828751928654E-06</v>
      </c>
      <c r="K15" s="2"/>
      <c r="L15" s="12" t="s">
        <v>20</v>
      </c>
      <c r="M15" s="3">
        <f aca="true" t="shared" si="3" ref="M15:Q19">INDEX(MINVERSE(MMULT($B$43:$AH$47,$A$9:$E$41)),$B50,B$50)</f>
        <v>0.10699576105582789</v>
      </c>
      <c r="N15" s="4">
        <f t="shared" si="3"/>
        <v>0</v>
      </c>
      <c r="O15" s="4">
        <f t="shared" si="3"/>
        <v>-0.00184821792163283</v>
      </c>
      <c r="P15" s="4">
        <f t="shared" si="3"/>
        <v>0</v>
      </c>
      <c r="Q15" s="5">
        <f t="shared" si="3"/>
        <v>6.149338741107386E-06</v>
      </c>
    </row>
    <row r="16" spans="1:17" ht="12.75">
      <c r="A16" s="6">
        <f t="shared" si="1"/>
        <v>1</v>
      </c>
      <c r="B16" s="2">
        <v>-9</v>
      </c>
      <c r="C16" s="2">
        <f t="shared" si="2"/>
        <v>81</v>
      </c>
      <c r="D16" s="2">
        <f t="shared" si="2"/>
        <v>-729</v>
      </c>
      <c r="E16" s="7">
        <f t="shared" si="2"/>
        <v>6561</v>
      </c>
      <c r="F16" s="6">
        <f>INDEX(MMULT(MINVERSE(MMULT($B$43:$AH$47,$A$9:$E$41)),$B$43:$AH$47),$B50,I$50)</f>
        <v>-0.0023640791160257843</v>
      </c>
      <c r="G16" s="2">
        <f>INDEX(MMULT(MINVERSE(MMULT($B$43:$AH$47,$A$9:$E$41)),$B$43:$AH$47),$B51,I$50)</f>
        <v>-0.011013838575508405</v>
      </c>
      <c r="H16" s="2">
        <f>INDEX(MMULT(MINVERSE(MMULT($B$43:$AH$47,$A$9:$E$41)),$B$43:$AH$47),$B52,I$50)</f>
        <v>0.0013110500723371244</v>
      </c>
      <c r="I16" s="2">
        <f>INDEX(MMULT(MINVERSE(MMULT($B$43:$AH$47,$A$9:$E$41)),$B$43:$AH$47),$B53,I$50)</f>
        <v>4.9115442853583265E-05</v>
      </c>
      <c r="J16" s="7">
        <f>INDEX(MMULT(MINVERSE(MMULT($B$43:$AH$47,$A$9:$E$41)),$B$43:$AH$47),$B54,I$50)</f>
        <v>-5.8328286588444985E-06</v>
      </c>
      <c r="K16" s="2"/>
      <c r="M16" s="6">
        <f t="shared" si="3"/>
        <v>0</v>
      </c>
      <c r="N16" s="2">
        <f t="shared" si="3"/>
        <v>0.002102447093750066</v>
      </c>
      <c r="O16" s="2">
        <f t="shared" si="3"/>
        <v>0</v>
      </c>
      <c r="P16" s="2">
        <f t="shared" si="3"/>
        <v>-1.0847990765764325E-05</v>
      </c>
      <c r="Q16" s="7">
        <f t="shared" si="3"/>
        <v>0</v>
      </c>
    </row>
    <row r="17" spans="1:17" ht="12.75">
      <c r="A17" s="6">
        <f t="shared" si="1"/>
        <v>1</v>
      </c>
      <c r="B17" s="2">
        <v>-8</v>
      </c>
      <c r="C17" s="2">
        <f t="shared" si="2"/>
        <v>64</v>
      </c>
      <c r="D17" s="2">
        <f t="shared" si="2"/>
        <v>-512</v>
      </c>
      <c r="E17" s="7">
        <f t="shared" si="2"/>
        <v>4096</v>
      </c>
      <c r="F17" s="6">
        <f>INDEX(MMULT(MINVERSE(MMULT($B$43:$AH$47,$A$9:$E$41)),$B$43:$AH$47),$B50,J$50)</f>
        <v>0.013897505554902625</v>
      </c>
      <c r="G17" s="2">
        <f>INDEX(MMULT(MINVERSE(MMULT($B$43:$AH$47,$A$9:$E$41)),$B$43:$AH$47),$B51,J$50)</f>
        <v>-0.011265405477929195</v>
      </c>
      <c r="H17" s="2">
        <f>INDEX(MMULT(MINVERSE(MMULT($B$43:$AH$47,$A$9:$E$41)),$B$43:$AH$47),$B52,J$50)</f>
        <v>0.0008950302250047068</v>
      </c>
      <c r="I17" s="2">
        <f>INDEX(MMULT(MINVERSE(MMULT($B$43:$AH$47,$A$9:$E$41)),$B$43:$AH$47),$B53,J$50)</f>
        <v>5.270925574530887E-05</v>
      </c>
      <c r="J17" s="7">
        <f>INDEX(MMULT(MINVERSE(MMULT($B$43:$AH$47,$A$9:$E$41)),$B$43:$AH$47),$B54,J$50)</f>
        <v>-4.380901456083033E-06</v>
      </c>
      <c r="K17" s="2"/>
      <c r="M17" s="6">
        <f t="shared" si="3"/>
        <v>-0.0018482179216328294</v>
      </c>
      <c r="N17" s="2">
        <f t="shared" si="3"/>
        <v>0</v>
      </c>
      <c r="O17" s="2">
        <f t="shared" si="3"/>
        <v>5.7394805133305485E-05</v>
      </c>
      <c r="P17" s="2">
        <f t="shared" si="3"/>
        <v>0</v>
      </c>
      <c r="Q17" s="7">
        <f t="shared" si="3"/>
        <v>-2.2705551315771846E-07</v>
      </c>
    </row>
    <row r="18" spans="1:17" ht="12.75">
      <c r="A18" s="6">
        <f t="shared" si="1"/>
        <v>1</v>
      </c>
      <c r="B18" s="2">
        <v>-7</v>
      </c>
      <c r="C18" s="2">
        <f t="shared" si="2"/>
        <v>49</v>
      </c>
      <c r="D18" s="2">
        <f t="shared" si="2"/>
        <v>-343</v>
      </c>
      <c r="E18" s="7">
        <f t="shared" si="2"/>
        <v>2401</v>
      </c>
      <c r="F18" s="6">
        <f>INDEX(MMULT(MINVERSE(MMULT($B$43:$AH$47,$A$9:$E$41)),$B$43:$AH$47),$B50,K$50)</f>
        <v>0.03119764521321806</v>
      </c>
      <c r="G18" s="2">
        <f>INDEX(MMULT(MINVERSE(MMULT($B$43:$AH$47,$A$9:$E$41)),$B$43:$AH$47),$B51,K$50)</f>
        <v>-0.0109962688235933</v>
      </c>
      <c r="H18" s="2">
        <f>INDEX(MMULT(MINVERSE(MMULT($B$43:$AH$47,$A$9:$E$41)),$B$43:$AH$47),$B52,K$50)</f>
        <v>0.0004189672428074574</v>
      </c>
      <c r="I18" s="2">
        <f>INDEX(MMULT(MINVERSE(MMULT($B$43:$AH$47,$A$9:$E$41)),$B$43:$AH$47),$B53,K$50)</f>
        <v>5.310856828883394E-05</v>
      </c>
      <c r="J18" s="7">
        <f>INDEX(MMULT(MINVERSE(MMULT($B$43:$AH$47,$A$9:$E$41)),$B$43:$AH$47),$B54,K$50)</f>
        <v>-2.630885392777692E-06</v>
      </c>
      <c r="K18" s="2"/>
      <c r="M18" s="6">
        <f t="shared" si="3"/>
        <v>0</v>
      </c>
      <c r="N18" s="2">
        <f t="shared" si="3"/>
        <v>-1.0847990765764325E-05</v>
      </c>
      <c r="O18" s="2">
        <f t="shared" si="3"/>
        <v>0</v>
      </c>
      <c r="P18" s="2">
        <f t="shared" si="3"/>
        <v>6.655209058751119E-08</v>
      </c>
      <c r="Q18" s="7">
        <f t="shared" si="3"/>
        <v>0</v>
      </c>
    </row>
    <row r="19" spans="1:17" ht="13.5" thickBot="1">
      <c r="A19" s="6">
        <f t="shared" si="1"/>
        <v>1</v>
      </c>
      <c r="B19" s="2">
        <v>-6</v>
      </c>
      <c r="C19" s="2">
        <f t="shared" si="2"/>
        <v>36</v>
      </c>
      <c r="D19" s="2">
        <f t="shared" si="2"/>
        <v>-216</v>
      </c>
      <c r="E19" s="7">
        <f t="shared" si="2"/>
        <v>1296</v>
      </c>
      <c r="F19" s="6">
        <f>INDEX(MMULT(MINVERSE(MMULT($B$43:$AH$47,$A$9:$E$41)),$B$43:$AH$47),$B50,L$50)</f>
        <v>0.04842945888552118</v>
      </c>
      <c r="G19" s="2">
        <f>INDEX(MMULT(MINVERSE(MMULT($B$43:$AH$47,$A$9:$E$41)),$B$43:$AH$47),$B51,L$50)</f>
        <v>-0.010271516557095304</v>
      </c>
      <c r="H19" s="2">
        <f>INDEX(MMULT(MINVERSE(MMULT($B$43:$AH$47,$A$9:$E$41)),$B$43:$AH$47),$B52,L$50)</f>
        <v>-7.626888188623493E-05</v>
      </c>
      <c r="I19" s="2">
        <f>INDEX(MMULT(MINVERSE(MMULT($B$43:$AH$47,$A$9:$E$41)),$B$43:$AH$47),$B53,L$50)</f>
        <v>5.071269302768353E-05</v>
      </c>
      <c r="J19" s="7">
        <f>INDEX(MMULT(MINVERSE(MMULT($B$43:$AH$47,$A$9:$E$41)),$B$43:$AH$47),$B54,L$50)</f>
        <v>-7.58619403518964E-07</v>
      </c>
      <c r="K19" s="2"/>
      <c r="M19" s="8">
        <f t="shared" si="3"/>
        <v>6.149338741107381E-06</v>
      </c>
      <c r="N19" s="9">
        <f t="shared" si="3"/>
        <v>0</v>
      </c>
      <c r="O19" s="9">
        <f t="shared" si="3"/>
        <v>-2.2705551315771843E-07</v>
      </c>
      <c r="P19" s="9">
        <f t="shared" si="3"/>
        <v>0</v>
      </c>
      <c r="Q19" s="10">
        <f t="shared" si="3"/>
        <v>9.768829699471597E-10</v>
      </c>
    </row>
    <row r="20" spans="1:11" ht="13.5" thickTop="1">
      <c r="A20" s="6">
        <f t="shared" si="1"/>
        <v>1</v>
      </c>
      <c r="B20" s="2">
        <v>-5</v>
      </c>
      <c r="C20" s="2">
        <f t="shared" si="2"/>
        <v>25</v>
      </c>
      <c r="D20" s="2">
        <f t="shared" si="2"/>
        <v>-125</v>
      </c>
      <c r="E20" s="7">
        <f t="shared" si="2"/>
        <v>625</v>
      </c>
      <c r="F20" s="6">
        <f>INDEX(MMULT(MINVERSE(MMULT($B$43:$AH$47,$A$9:$E$41)),$B$43:$AH$47),$B50,M$50)</f>
        <v>0.06463364972819925</v>
      </c>
      <c r="G20" s="2">
        <f>INDEX(MMULT(MINVERSE(MMULT($B$43:$AH$47,$A$9:$E$41)),$B$43:$AH$47),$B51,M$50)</f>
        <v>-0.00915623662302979</v>
      </c>
      <c r="H20" s="2">
        <f>INDEX(MMULT(MINVERSE(MMULT($B$43:$AH$47,$A$9:$E$41)),$B$43:$AH$47),$B52,M$50)</f>
        <v>-0.0005552574890237663</v>
      </c>
      <c r="I20" s="2">
        <f>INDEX(MMULT(MINVERSE(MMULT($B$43:$AH$47,$A$9:$E$41)),$B$43:$AH$47),$B53,M$50)</f>
        <v>4.592094250538273E-05</v>
      </c>
      <c r="J20" s="7">
        <f>INDEX(MMULT(MINVERSE(MMULT($B$43:$AH$47,$A$9:$E$41)),$B$43:$AH$47),$B54,M$50)</f>
        <v>1.0835027683813952E-06</v>
      </c>
      <c r="K20" s="2"/>
    </row>
    <row r="21" spans="1:17" ht="12.75">
      <c r="A21" s="6">
        <f t="shared" si="1"/>
        <v>1</v>
      </c>
      <c r="B21" s="2">
        <v>-4</v>
      </c>
      <c r="C21" s="2">
        <f t="shared" si="2"/>
        <v>16</v>
      </c>
      <c r="D21" s="2">
        <f t="shared" si="2"/>
        <v>-64</v>
      </c>
      <c r="E21" s="7">
        <f t="shared" si="2"/>
        <v>256</v>
      </c>
      <c r="F21" s="6">
        <f>INDEX(MMULT(MINVERSE(MMULT($B$43:$AH$47,$A$9:$E$41)),$B$43:$AH$47),$B50,N$50)</f>
        <v>0.0789985050274261</v>
      </c>
      <c r="G21" s="2">
        <f>INDEX(MMULT(MINVERSE(MMULT($B$43:$AH$47,$A$9:$E$41)),$B$43:$AH$47),$B51,N$50)</f>
        <v>-0.007715516965991348</v>
      </c>
      <c r="H21" s="2">
        <f>INDEX(MMULT(MINVERSE(MMULT($B$43:$AH$47,$A$9:$E$41)),$B$43:$AH$47),$B52,N$50)</f>
        <v>-0.0009880272508683175</v>
      </c>
      <c r="I21" s="2">
        <f>INDEX(MMULT(MINVERSE(MMULT($B$43:$AH$47,$A$9:$E$41)),$B$43:$AH$47),$B53,N$50)</f>
        <v>3.9132629265456586E-05</v>
      </c>
      <c r="J21" s="7">
        <f>INDEX(MMULT(MINVERSE(MMULT($B$43:$AH$47,$A$9:$E$41)),$B$43:$AH$47),$B54,N$50)</f>
        <v>2.7665325708903594E-06</v>
      </c>
      <c r="K21" s="2"/>
      <c r="M21" s="1">
        <f>SQRT(M15)</f>
        <v>0.3271020651965192</v>
      </c>
      <c r="O21">
        <f>O15/SQRT(M15*O17)</f>
        <v>-0.7458192665792793</v>
      </c>
      <c r="Q21">
        <f>Q15/SQRT(M15*Q19)</f>
        <v>0.6014836988237217</v>
      </c>
    </row>
    <row r="22" spans="1:16" ht="12.75">
      <c r="A22" s="6">
        <f t="shared" si="1"/>
        <v>1</v>
      </c>
      <c r="B22" s="2">
        <v>-3</v>
      </c>
      <c r="C22" s="2">
        <f t="shared" si="2"/>
        <v>9</v>
      </c>
      <c r="D22" s="2">
        <f t="shared" si="2"/>
        <v>-27</v>
      </c>
      <c r="E22" s="7">
        <f t="shared" si="2"/>
        <v>81</v>
      </c>
      <c r="F22" s="6">
        <f>INDEX(MMULT(MINVERSE(MMULT($B$43:$AH$47,$A$9:$E$41)),$B$43:$AH$47),$B50,O$50)</f>
        <v>0.09085989619916213</v>
      </c>
      <c r="G22" s="2">
        <f>INDEX(MMULT(MINVERSE(MMULT($B$43:$AH$47,$A$9:$E$41)),$B$43:$AH$47),$B51,O$50)</f>
        <v>-0.006014445530574562</v>
      </c>
      <c r="H22" s="2">
        <f>INDEX(MMULT(MINVERSE(MMULT($B$43:$AH$47,$A$9:$E$41)),$B$43:$AH$47),$B52,O$50)</f>
        <v>-0.0013500561719988551</v>
      </c>
      <c r="I22" s="2">
        <f>INDEX(MMULT(MINVERSE(MMULT($B$43:$AH$47,$A$9:$E$41)),$B$43:$AH$47),$B53,O$50)</f>
        <v>3.074706585143017E-05</v>
      </c>
      <c r="J22" s="7">
        <f>INDEX(MMULT(MINVERSE(MMULT($B$43:$AH$47,$A$9:$E$41)),$B$43:$AH$47),$B54,O$50)</f>
        <v>4.1849666432536355E-06</v>
      </c>
      <c r="K22" s="2"/>
      <c r="N22" s="1">
        <f>SQRT(N16)</f>
        <v>0.04585244915759753</v>
      </c>
      <c r="P22">
        <f>P16/SQRT(N16*P18)</f>
        <v>-0.9170772449979482</v>
      </c>
    </row>
    <row r="23" spans="1:17" ht="12.75">
      <c r="A23" s="6">
        <f t="shared" si="1"/>
        <v>1</v>
      </c>
      <c r="B23" s="2">
        <v>-2</v>
      </c>
      <c r="C23" s="2">
        <f t="shared" si="2"/>
        <v>4</v>
      </c>
      <c r="D23" s="2">
        <f t="shared" si="2"/>
        <v>-8</v>
      </c>
      <c r="E23" s="7">
        <f t="shared" si="2"/>
        <v>16</v>
      </c>
      <c r="F23" s="6">
        <f>INDEX(MMULT(MINVERSE(MMULT($B$43:$AH$47,$A$9:$E$41)),$B$43:$AH$47),$B50,P$50)</f>
        <v>0.09970127878915429</v>
      </c>
      <c r="G23" s="2">
        <f>INDEX(MMULT(MINVERSE(MMULT($B$43:$AH$47,$A$9:$E$41)),$B$43:$AH$47),$B51,P$50)</f>
        <v>-0.004118110261374017</v>
      </c>
      <c r="H23" s="2">
        <f>INDEX(MMULT(MINVERSE(MMULT($B$43:$AH$47,$A$9:$E$41)),$B$43:$AH$47),$B52,P$50)</f>
        <v>-0.001622271589310131</v>
      </c>
      <c r="I23" s="2">
        <f>INDEX(MMULT(MINVERSE(MMULT($B$43:$AH$47,$A$9:$E$41)),$B$43:$AH$47),$B53,P$50)</f>
        <v>2.116356480682856E-05</v>
      </c>
      <c r="J23" s="7">
        <f>INDEX(MMULT(MINVERSE(MMULT($B$43:$AH$47,$A$9:$E$41)),$B$43:$AH$47),$B54,P$50)</f>
        <v>5.256746815995662E-06</v>
      </c>
      <c r="K23" s="2"/>
      <c r="M23" s="1" t="s">
        <v>21</v>
      </c>
      <c r="O23" s="1">
        <f>SQRT(O17)</f>
        <v>0.007575935924577602</v>
      </c>
      <c r="Q23">
        <f>Q17/SQRT(O17*Q19)</f>
        <v>-0.958902584929379</v>
      </c>
    </row>
    <row r="24" spans="1:16" ht="15.75">
      <c r="A24" s="6">
        <f t="shared" si="1"/>
        <v>1</v>
      </c>
      <c r="B24" s="2">
        <v>-1</v>
      </c>
      <c r="C24" s="2">
        <f t="shared" si="2"/>
        <v>1</v>
      </c>
      <c r="D24" s="2">
        <f t="shared" si="2"/>
        <v>-1</v>
      </c>
      <c r="E24" s="7">
        <f t="shared" si="2"/>
        <v>1</v>
      </c>
      <c r="F24" s="6">
        <f>INDEX(MMULT(MINVERSE(MMULT($B$43:$AH$47,$A$9:$E$41)),$B$43:$AH$47),$B50,Q$50)</f>
        <v>0.10515369247293617</v>
      </c>
      <c r="G24" s="2">
        <f>INDEX(MMULT(MINVERSE(MMULT($B$43:$AH$47,$A$9:$E$41)),$B$43:$AH$47),$B51,Q$50)</f>
        <v>-0.002091599102984302</v>
      </c>
      <c r="H24" s="2">
        <f>INDEX(MMULT(MINVERSE(MMULT($B$43:$AH$47,$A$9:$E$41)),$B$43:$AH$47),$B52,Q$50)</f>
        <v>-0.0017910501720126816</v>
      </c>
      <c r="I24" s="2">
        <f>INDEX(MMULT(MINVERSE(MMULT($B$43:$AH$47,$A$9:$E$41)),$B$43:$AH$47),$B53,Q$50)</f>
        <v>1.0781438675176813E-05</v>
      </c>
      <c r="J24" s="7">
        <f>INDEX(MMULT(MINVERSE(MMULT($B$43:$AH$47,$A$9:$E$41)),$B$43:$AH$47),$B54,Q$50)</f>
        <v>5.92326011091961E-06</v>
      </c>
      <c r="K24" s="2"/>
      <c r="M24" t="s">
        <v>11</v>
      </c>
      <c r="P24" s="1">
        <f>SQRT(P18)</f>
        <v>0.00025797691871078544</v>
      </c>
    </row>
    <row r="25" spans="1:17" ht="15.75">
      <c r="A25" s="6">
        <v>1</v>
      </c>
      <c r="B25" s="2">
        <v>0</v>
      </c>
      <c r="C25" s="2">
        <f t="shared" si="2"/>
        <v>0</v>
      </c>
      <c r="D25" s="2">
        <f t="shared" si="2"/>
        <v>0</v>
      </c>
      <c r="E25" s="7">
        <f t="shared" si="2"/>
        <v>0</v>
      </c>
      <c r="F25" s="6">
        <f>INDEX(MMULT(MINVERSE(MMULT($B$43:$AH$47,$A$9:$E$41)),$B$43:$AH$47),$B50,R$50)</f>
        <v>0.10699576105582789</v>
      </c>
      <c r="G25" s="2">
        <f>INDEX(MMULT(MINVERSE(MMULT($B$43:$AH$47,$A$9:$E$41)),$B$43:$AH$47),$B51,R$50)</f>
        <v>0</v>
      </c>
      <c r="H25" s="2">
        <f>INDEX(MMULT(MINVERSE(MMULT($B$43:$AH$47,$A$9:$E$41)),$B$43:$AH$47),$B52,R$50)</f>
        <v>-0.0018482179216328294</v>
      </c>
      <c r="I25" s="2">
        <f>INDEX(MMULT(MINVERSE(MMULT($B$43:$AH$47,$A$9:$E$41)),$B$43:$AH$47),$B53,R$50)</f>
        <v>0</v>
      </c>
      <c r="J25" s="7">
        <f>INDEX(MMULT(MINVERSE(MMULT($B$43:$AH$47,$A$9:$E$41)),$B$43:$AH$47),$B54,R$50)</f>
        <v>6.149338741107381E-06</v>
      </c>
      <c r="K25" s="2"/>
      <c r="M25" t="s">
        <v>10</v>
      </c>
      <c r="Q25" s="1">
        <f>SQRT(Q19)</f>
        <v>3.125512709856032E-05</v>
      </c>
    </row>
    <row r="26" spans="1:10" ht="12.75">
      <c r="A26" s="6">
        <f t="shared" si="1"/>
        <v>1</v>
      </c>
      <c r="B26" s="2">
        <v>1</v>
      </c>
      <c r="C26" s="2">
        <f aca="true" t="shared" si="4" ref="C26:E41">$B26^C$7</f>
        <v>1</v>
      </c>
      <c r="D26" s="2">
        <f t="shared" si="4"/>
        <v>1</v>
      </c>
      <c r="E26" s="7">
        <f t="shared" si="4"/>
        <v>1</v>
      </c>
      <c r="F26" s="6">
        <f>INDEX(MMULT(MINVERSE(MMULT($B$43:$AH$47,$A$9:$E$41)),$B$43:$AH$47),$B50,S$50)</f>
        <v>0.10515369247293617</v>
      </c>
      <c r="G26" s="2">
        <f>INDEX(MMULT(MINVERSE(MMULT($B$43:$AH$47,$A$9:$E$41)),$B$43:$AH$47),$B51,S$50)</f>
        <v>0.002091599102984302</v>
      </c>
      <c r="H26" s="2">
        <f>INDEX(MMULT(MINVERSE(MMULT($B$43:$AH$47,$A$9:$E$41)),$B$43:$AH$47),$B52,S$50)</f>
        <v>-0.0017910501720126816</v>
      </c>
      <c r="I26" s="2">
        <f>INDEX(MMULT(MINVERSE(MMULT($B$43:$AH$47,$A$9:$E$41)),$B$43:$AH$47),$B53,S$50)</f>
        <v>-1.0781438675176813E-05</v>
      </c>
      <c r="J26" s="7">
        <f>INDEX(MMULT(MINVERSE(MMULT($B$43:$AH$47,$A$9:$E$41)),$B$43:$AH$47),$B54,S$50)</f>
        <v>5.92326011091961E-06</v>
      </c>
    </row>
    <row r="27" spans="1:10" ht="12.75">
      <c r="A27" s="6">
        <f t="shared" si="1"/>
        <v>1</v>
      </c>
      <c r="B27" s="2">
        <v>2</v>
      </c>
      <c r="C27" s="2">
        <f t="shared" si="4"/>
        <v>4</v>
      </c>
      <c r="D27" s="2">
        <f t="shared" si="4"/>
        <v>8</v>
      </c>
      <c r="E27" s="7">
        <f t="shared" si="4"/>
        <v>16</v>
      </c>
      <c r="F27" s="6">
        <f>INDEX(MMULT(MINVERSE(MMULT($B$43:$AH$47,$A$9:$E$41)),$B$43:$AH$47),$B50,T$50)</f>
        <v>0.09970127878915429</v>
      </c>
      <c r="G27" s="2">
        <f>INDEX(MMULT(MINVERSE(MMULT($B$43:$AH$47,$A$9:$E$41)),$B$43:$AH$47),$B51,T$50)</f>
        <v>0.004118110261374017</v>
      </c>
      <c r="H27" s="2">
        <f>INDEX(MMULT(MINVERSE(MMULT($B$43:$AH$47,$A$9:$E$41)),$B$43:$AH$47),$B52,T$50)</f>
        <v>-0.001622271589310131</v>
      </c>
      <c r="I27" s="2">
        <f>INDEX(MMULT(MINVERSE(MMULT($B$43:$AH$47,$A$9:$E$41)),$B$43:$AH$47),$B53,T$50)</f>
        <v>-2.116356480682856E-05</v>
      </c>
      <c r="J27" s="7">
        <f>INDEX(MMULT(MINVERSE(MMULT($B$43:$AH$47,$A$9:$E$41)),$B$43:$AH$47),$B54,T$50)</f>
        <v>5.256746815995662E-06</v>
      </c>
    </row>
    <row r="28" spans="1:10" ht="12.75">
      <c r="A28" s="6">
        <f t="shared" si="1"/>
        <v>1</v>
      </c>
      <c r="B28" s="2">
        <v>3</v>
      </c>
      <c r="C28" s="2">
        <f t="shared" si="4"/>
        <v>9</v>
      </c>
      <c r="D28" s="2">
        <f t="shared" si="4"/>
        <v>27</v>
      </c>
      <c r="E28" s="7">
        <f t="shared" si="4"/>
        <v>81</v>
      </c>
      <c r="F28" s="6">
        <f>INDEX(MMULT(MINVERSE(MMULT($B$43:$AH$47,$A$9:$E$41)),$B$43:$AH$47),$B50,U$50)</f>
        <v>0.09085989619916213</v>
      </c>
      <c r="G28" s="2">
        <f>INDEX(MMULT(MINVERSE(MMULT($B$43:$AH$47,$A$9:$E$41)),$B$43:$AH$47),$B51,U$50)</f>
        <v>0.006014445530574562</v>
      </c>
      <c r="H28" s="2">
        <f>INDEX(MMULT(MINVERSE(MMULT($B$43:$AH$47,$A$9:$E$41)),$B$43:$AH$47),$B52,U$50)</f>
        <v>-0.0013500561719988551</v>
      </c>
      <c r="I28" s="2">
        <f>INDEX(MMULT(MINVERSE(MMULT($B$43:$AH$47,$A$9:$E$41)),$B$43:$AH$47),$B53,U$50)</f>
        <v>-3.074706585143017E-05</v>
      </c>
      <c r="J28" s="7">
        <f>INDEX(MMULT(MINVERSE(MMULT($B$43:$AH$47,$A$9:$E$41)),$B$43:$AH$47),$B54,U$50)</f>
        <v>4.1849666432536355E-06</v>
      </c>
    </row>
    <row r="29" spans="1:10" ht="12.75">
      <c r="A29" s="6">
        <f t="shared" si="1"/>
        <v>1</v>
      </c>
      <c r="B29" s="2">
        <v>4</v>
      </c>
      <c r="C29" s="2">
        <f t="shared" si="4"/>
        <v>16</v>
      </c>
      <c r="D29" s="2">
        <f t="shared" si="4"/>
        <v>64</v>
      </c>
      <c r="E29" s="7">
        <f t="shared" si="4"/>
        <v>256</v>
      </c>
      <c r="F29" s="6">
        <f>INDEX(MMULT(MINVERSE(MMULT($B$43:$AH$47,$A$9:$E$41)),$B$43:$AH$47),$B50,V$50)</f>
        <v>0.0789985050274261</v>
      </c>
      <c r="G29" s="2">
        <f>INDEX(MMULT(MINVERSE(MMULT($B$43:$AH$47,$A$9:$E$41)),$B$43:$AH$47),$B51,V$50)</f>
        <v>0.007715516965991348</v>
      </c>
      <c r="H29" s="2">
        <f>INDEX(MMULT(MINVERSE(MMULT($B$43:$AH$47,$A$9:$E$41)),$B$43:$AH$47),$B52,V$50)</f>
        <v>-0.0009880272508683175</v>
      </c>
      <c r="I29" s="2">
        <f>INDEX(MMULT(MINVERSE(MMULT($B$43:$AH$47,$A$9:$E$41)),$B$43:$AH$47),$B53,V$50)</f>
        <v>-3.9132629265456586E-05</v>
      </c>
      <c r="J29" s="7">
        <f>INDEX(MMULT(MINVERSE(MMULT($B$43:$AH$47,$A$9:$E$41)),$B$43:$AH$47),$B54,V$50)</f>
        <v>2.7665325708903594E-06</v>
      </c>
    </row>
    <row r="30" spans="1:10" ht="12.75">
      <c r="A30" s="6">
        <f t="shared" si="1"/>
        <v>1</v>
      </c>
      <c r="B30" s="2">
        <v>5</v>
      </c>
      <c r="C30" s="2">
        <f t="shared" si="4"/>
        <v>25</v>
      </c>
      <c r="D30" s="2">
        <f t="shared" si="4"/>
        <v>125</v>
      </c>
      <c r="E30" s="7">
        <f t="shared" si="4"/>
        <v>625</v>
      </c>
      <c r="F30" s="6">
        <f>INDEX(MMULT(MINVERSE(MMULT($B$43:$AH$47,$A$9:$E$41)),$B$43:$AH$47),$B50,W$50)</f>
        <v>0.06463364972819925</v>
      </c>
      <c r="G30" s="2">
        <f>INDEX(MMULT(MINVERSE(MMULT($B$43:$AH$47,$A$9:$E$41)),$B$43:$AH$47),$B51,W$50)</f>
        <v>0.00915623662302979</v>
      </c>
      <c r="H30" s="2">
        <f>INDEX(MMULT(MINVERSE(MMULT($B$43:$AH$47,$A$9:$E$41)),$B$43:$AH$47),$B52,W$50)</f>
        <v>-0.0005552574890237663</v>
      </c>
      <c r="I30" s="2">
        <f>INDEX(MMULT(MINVERSE(MMULT($B$43:$AH$47,$A$9:$E$41)),$B$43:$AH$47),$B53,W$50)</f>
        <v>-4.592094250538273E-05</v>
      </c>
      <c r="J30" s="7">
        <f>INDEX(MMULT(MINVERSE(MMULT($B$43:$AH$47,$A$9:$E$41)),$B$43:$AH$47),$B54,W$50)</f>
        <v>1.0835027683813952E-06</v>
      </c>
    </row>
    <row r="31" spans="1:10" ht="12.75">
      <c r="A31" s="6">
        <f t="shared" si="1"/>
        <v>1</v>
      </c>
      <c r="B31" s="2">
        <v>6</v>
      </c>
      <c r="C31" s="2">
        <f t="shared" si="4"/>
        <v>36</v>
      </c>
      <c r="D31" s="2">
        <f t="shared" si="4"/>
        <v>216</v>
      </c>
      <c r="E31" s="7">
        <f t="shared" si="4"/>
        <v>1296</v>
      </c>
      <c r="F31" s="6">
        <f>INDEX(MMULT(MINVERSE(MMULT($B$43:$AH$47,$A$9:$E$41)),$B$43:$AH$47),$B50,X$50)</f>
        <v>0.04842945888552118</v>
      </c>
      <c r="G31" s="2">
        <f>INDEX(MMULT(MINVERSE(MMULT($B$43:$AH$47,$A$9:$E$41)),$B$43:$AH$47),$B51,X$50)</f>
        <v>0.010271516557095304</v>
      </c>
      <c r="H31" s="2">
        <f>INDEX(MMULT(MINVERSE(MMULT($B$43:$AH$47,$A$9:$E$41)),$B$43:$AH$47),$B52,X$50)</f>
        <v>-7.626888188623493E-05</v>
      </c>
      <c r="I31" s="2">
        <f>INDEX(MMULT(MINVERSE(MMULT($B$43:$AH$47,$A$9:$E$41)),$B$43:$AH$47),$B53,X$50)</f>
        <v>-5.071269302768353E-05</v>
      </c>
      <c r="J31" s="7">
        <f>INDEX(MMULT(MINVERSE(MMULT($B$43:$AH$47,$A$9:$E$41)),$B$43:$AH$47),$B54,X$50)</f>
        <v>-7.58619403518964E-07</v>
      </c>
    </row>
    <row r="32" spans="1:10" ht="12.75">
      <c r="A32" s="6">
        <f t="shared" si="1"/>
        <v>1</v>
      </c>
      <c r="B32" s="2">
        <v>7</v>
      </c>
      <c r="C32" s="2">
        <f t="shared" si="4"/>
        <v>49</v>
      </c>
      <c r="D32" s="2">
        <f t="shared" si="4"/>
        <v>343</v>
      </c>
      <c r="E32" s="7">
        <f t="shared" si="4"/>
        <v>2401</v>
      </c>
      <c r="F32" s="6">
        <f>INDEX(MMULT(MINVERSE(MMULT($B$43:$AH$47,$A$9:$E$41)),$B$43:$AH$47),$B50,Y$50)</f>
        <v>0.03119764521321806</v>
      </c>
      <c r="G32" s="2">
        <f>INDEX(MMULT(MINVERSE(MMULT($B$43:$AH$47,$A$9:$E$41)),$B$43:$AH$47),$B51,Y$50)</f>
        <v>0.0109962688235933</v>
      </c>
      <c r="H32" s="2">
        <f>INDEX(MMULT(MINVERSE(MMULT($B$43:$AH$47,$A$9:$E$41)),$B$43:$AH$47),$B52,Y$50)</f>
        <v>0.0004189672428074574</v>
      </c>
      <c r="I32" s="2">
        <f>INDEX(MMULT(MINVERSE(MMULT($B$43:$AH$47,$A$9:$E$41)),$B$43:$AH$47),$B53,Y$50)</f>
        <v>-5.310856828883394E-05</v>
      </c>
      <c r="J32" s="7">
        <f>INDEX(MMULT(MINVERSE(MMULT($B$43:$AH$47,$A$9:$E$41)),$B$43:$AH$47),$B54,Y$50)</f>
        <v>-2.630885392777692E-06</v>
      </c>
    </row>
    <row r="33" spans="1:10" ht="12.75">
      <c r="A33" s="6">
        <f t="shared" si="1"/>
        <v>1</v>
      </c>
      <c r="B33" s="2">
        <v>8</v>
      </c>
      <c r="C33" s="2">
        <f t="shared" si="4"/>
        <v>64</v>
      </c>
      <c r="D33" s="2">
        <f t="shared" si="4"/>
        <v>512</v>
      </c>
      <c r="E33" s="7">
        <f t="shared" si="4"/>
        <v>4096</v>
      </c>
      <c r="F33" s="6">
        <f>INDEX(MMULT(MINVERSE(MMULT($B$43:$AH$47,$A$9:$E$41)),$B$43:$AH$47),$B50,Z$50)</f>
        <v>0.013897505554902625</v>
      </c>
      <c r="G33" s="2">
        <f>INDEX(MMULT(MINVERSE(MMULT($B$43:$AH$47,$A$9:$E$41)),$B$43:$AH$47),$B51,Z$50)</f>
        <v>0.011265405477929195</v>
      </c>
      <c r="H33" s="2">
        <f>INDEX(MMULT(MINVERSE(MMULT($B$43:$AH$47,$A$9:$E$41)),$B$43:$AH$47),$B52,Z$50)</f>
        <v>0.0008950302250047068</v>
      </c>
      <c r="I33" s="2">
        <f>INDEX(MMULT(MINVERSE(MMULT($B$43:$AH$47,$A$9:$E$41)),$B$43:$AH$47),$B53,Z$50)</f>
        <v>-5.270925574530887E-05</v>
      </c>
      <c r="J33" s="7">
        <f>INDEX(MMULT(MINVERSE(MMULT($B$43:$AH$47,$A$9:$E$41)),$B$43:$AH$47),$B54,Z$50)</f>
        <v>-4.380901456083033E-06</v>
      </c>
    </row>
    <row r="34" spans="1:10" ht="12.75">
      <c r="A34" s="6">
        <f t="shared" si="1"/>
        <v>1</v>
      </c>
      <c r="B34" s="2">
        <v>9</v>
      </c>
      <c r="C34" s="2">
        <f t="shared" si="4"/>
        <v>81</v>
      </c>
      <c r="D34" s="2">
        <f t="shared" si="4"/>
        <v>729</v>
      </c>
      <c r="E34" s="7">
        <f t="shared" si="4"/>
        <v>6561</v>
      </c>
      <c r="F34" s="6">
        <f>INDEX(MMULT(MINVERSE(MMULT($B$43:$AH$47,$A$9:$E$41)),$B$43:$AH$47),$B50,AA$50)</f>
        <v>-0.0023640791160257843</v>
      </c>
      <c r="G34" s="2">
        <f>INDEX(MMULT(MINVERSE(MMULT($B$43:$AH$47,$A$9:$E$41)),$B$43:$AH$47),$B51,AA$50)</f>
        <v>0.011013838575508405</v>
      </c>
      <c r="H34" s="2">
        <f>INDEX(MMULT(MINVERSE(MMULT($B$43:$AH$47,$A$9:$E$41)),$B$43:$AH$47),$B52,AA$50)</f>
        <v>0.0013110500723371244</v>
      </c>
      <c r="I34" s="2">
        <f>INDEX(MMULT(MINVERSE(MMULT($B$43:$AH$47,$A$9:$E$41)),$B$43:$AH$47),$B53,AA$50)</f>
        <v>-4.9115442853583265E-05</v>
      </c>
      <c r="J34" s="7">
        <f>INDEX(MMULT(MINVERSE(MMULT($B$43:$AH$47,$A$9:$E$41)),$B$43:$AH$47),$B54,AA$50)</f>
        <v>-5.8328286588444985E-06</v>
      </c>
    </row>
    <row r="35" spans="1:10" ht="12.75">
      <c r="A35" s="6">
        <f t="shared" si="1"/>
        <v>1</v>
      </c>
      <c r="B35" s="2">
        <v>10</v>
      </c>
      <c r="C35" s="2">
        <f t="shared" si="4"/>
        <v>100</v>
      </c>
      <c r="D35" s="2">
        <f t="shared" si="4"/>
        <v>1000</v>
      </c>
      <c r="E35" s="7">
        <f t="shared" si="4"/>
        <v>10000</v>
      </c>
      <c r="F35" s="6">
        <f>INDEX(MMULT(MINVERSE(MMULT($B$43:$AH$47,$A$9:$E$41)),$B$43:$AH$47),$B50,AB$50)</f>
        <v>-0.016332643696381252</v>
      </c>
      <c r="G35" s="2">
        <f>INDEX(MMULT(MINVERSE(MMULT($B$43:$AH$47,$A$9:$E$41)),$B$43:$AH$47),$B51,AB$50)</f>
        <v>0.010176480171736339</v>
      </c>
      <c r="H35" s="2">
        <f>INDEX(MMULT(MINVERSE(MMULT($B$43:$AH$47,$A$9:$E$41)),$B$43:$AH$47),$B52,AB$50)</f>
        <v>0.0016207074601205344</v>
      </c>
      <c r="I35" s="2">
        <f>INDEX(MMULT(MINVERSE(MMULT($B$43:$AH$47,$A$9:$E$41)),$B$43:$AH$47),$B53,AB$50)</f>
        <v>-4.192781707013206E-05</v>
      </c>
      <c r="J35" s="7">
        <f>INDEX(MMULT(MINVERSE(MMULT($B$43:$AH$47,$A$9:$E$41)),$B$43:$AH$47),$B54,AB$50)</f>
        <v>-6.7873828751928654E-06</v>
      </c>
    </row>
    <row r="36" spans="1:10" ht="12.75">
      <c r="A36" s="6">
        <f t="shared" si="1"/>
        <v>1</v>
      </c>
      <c r="B36" s="2">
        <v>11</v>
      </c>
      <c r="C36" s="2">
        <f t="shared" si="4"/>
        <v>121</v>
      </c>
      <c r="D36" s="2">
        <f t="shared" si="4"/>
        <v>1331</v>
      </c>
      <c r="E36" s="7">
        <f t="shared" si="4"/>
        <v>14641</v>
      </c>
      <c r="F36" s="6">
        <f>INDEX(MMULT(MINVERSE(MMULT($B$43:$AH$47,$A$9:$E$41)),$B$43:$AH$47),$B50,AC$50)</f>
        <v>-0.02660613895319129</v>
      </c>
      <c r="G36" s="2">
        <f>INDEX(MMULT(MINVERSE(MMULT($B$43:$AH$47,$A$9:$E$41)),$B$43:$AH$47),$B51,AC$50)</f>
        <v>0.00868824232201841</v>
      </c>
      <c r="H36" s="2">
        <f>INDEX(MMULT(MINVERSE(MMULT($B$43:$AH$47,$A$9:$E$41)),$B$43:$AH$47),$B52,AC$50)</f>
        <v>0.001772233731354979</v>
      </c>
      <c r="I36" s="2">
        <f>INDEX(MMULT(MINVERSE(MMULT($B$43:$AH$47,$A$9:$E$41)),$B$43:$AH$47),$B53,AC$50)</f>
        <v>-3.074706585143018E-05</v>
      </c>
      <c r="J36" s="7">
        <f>INDEX(MMULT(MINVERSE(MMULT($B$43:$AH$47,$A$9:$E$41)),$B$43:$AH$47),$B54,AC$50)</f>
        <v>-7.021834787980184E-06</v>
      </c>
    </row>
    <row r="37" spans="1:10" ht="12.75">
      <c r="A37" s="6">
        <f t="shared" si="1"/>
        <v>1</v>
      </c>
      <c r="B37" s="2">
        <v>12</v>
      </c>
      <c r="C37" s="2">
        <f t="shared" si="4"/>
        <v>144</v>
      </c>
      <c r="D37" s="2">
        <f t="shared" si="4"/>
        <v>1728</v>
      </c>
      <c r="E37" s="7">
        <f t="shared" si="4"/>
        <v>20736</v>
      </c>
      <c r="F37" s="6">
        <f>INDEX(MMULT(MINVERSE(MMULT($B$43:$AH$47,$A$9:$E$41)),$B$43:$AH$47),$B50,AD$50)</f>
        <v>-0.031634931523696896</v>
      </c>
      <c r="G37" s="2">
        <f>INDEX(MMULT(MINVERSE(MMULT($B$43:$AH$47,$A$9:$E$41)),$B$43:$AH$47),$B51,AD$50)</f>
        <v>0.006484037081760041</v>
      </c>
      <c r="H37" s="2">
        <f>INDEX(MMULT(MINVERSE(MMULT($B$43:$AH$47,$A$9:$E$41)),$B$43:$AH$47),$B52,AD$50)</f>
        <v>0.0017084108967247115</v>
      </c>
      <c r="I37" s="2">
        <f>INDEX(MMULT(MINVERSE(MMULT($B$43:$AH$47,$A$9:$E$41)),$B$43:$AH$47),$B53,AD$50)</f>
        <v>-1.5173876653952554E-05</v>
      </c>
      <c r="J37" s="7">
        <f>INDEX(MMULT(MINVERSE(MMULT($B$43:$AH$47,$A$9:$E$41)),$B$43:$AH$47),$B54,AD$50)</f>
        <v>-6.290009888779773E-06</v>
      </c>
    </row>
    <row r="38" spans="1:10" ht="12.75">
      <c r="A38" s="6">
        <f t="shared" si="1"/>
        <v>1</v>
      </c>
      <c r="B38" s="2">
        <v>13</v>
      </c>
      <c r="C38" s="2">
        <f t="shared" si="4"/>
        <v>169</v>
      </c>
      <c r="D38" s="2">
        <f t="shared" si="4"/>
        <v>2197</v>
      </c>
      <c r="E38" s="7">
        <f t="shared" si="4"/>
        <v>28561</v>
      </c>
      <c r="F38" s="6">
        <f>INDEX(MMULT(MINVERSE(MMULT($B$43:$AH$47,$A$9:$E$41)),$B$43:$AH$47),$B50,AE$50)</f>
        <v>-0.029721803915352313</v>
      </c>
      <c r="G38" s="2">
        <f>INDEX(MMULT(MINVERSE(MMULT($B$43:$AH$47,$A$9:$E$41)),$B$43:$AH$47),$B51,AE$50)</f>
        <v>0.0034987765063666416</v>
      </c>
      <c r="H38" s="2">
        <f>INDEX(MMULT(MINVERSE(MMULT($B$43:$AH$47,$A$9:$E$41)),$B$43:$AH$47),$B52,AE$50)</f>
        <v>0.0013665716345982008</v>
      </c>
      <c r="I38" s="2">
        <f>INDEX(MMULT(MINVERSE(MMULT($B$43:$AH$47,$A$9:$E$41)),$B$43:$AH$47),$B53,AE$50)</f>
        <v>5.191063065825875E-06</v>
      </c>
      <c r="J38" s="7">
        <f>INDEX(MMULT(MINVERSE(MMULT($B$43:$AH$47,$A$9:$E$41)),$B$43:$AH$47),$B54,AE$50)</f>
        <v>-4.322288477886202E-06</v>
      </c>
    </row>
    <row r="39" spans="1:10" ht="12.75">
      <c r="A39" s="6">
        <f t="shared" si="1"/>
        <v>1</v>
      </c>
      <c r="B39" s="2">
        <v>14</v>
      </c>
      <c r="C39" s="2">
        <f t="shared" si="4"/>
        <v>196</v>
      </c>
      <c r="D39" s="2">
        <f t="shared" si="4"/>
        <v>2744</v>
      </c>
      <c r="E39" s="7">
        <f t="shared" si="4"/>
        <v>38416</v>
      </c>
      <c r="F39" s="6">
        <f>INDEX(MMULT(MINVERSE(MMULT($B$43:$AH$47,$A$9:$E$41)),$B$43:$AH$47),$B50,AF$50)</f>
        <v>-0.01902195450582539</v>
      </c>
      <c r="G39" s="2">
        <f>INDEX(MMULT(MINVERSE(MMULT($B$43:$AH$47,$A$9:$E$41)),$B$43:$AH$47),$B51,AF$50)</f>
        <v>-0.0003326273487563834</v>
      </c>
      <c r="H39" s="2">
        <f>INDEX(MMULT(MINVERSE(MMULT($B$43:$AH$47,$A$9:$E$41)),$B$43:$AH$47),$B52,AF$50)</f>
        <v>0.0006785992910281324</v>
      </c>
      <c r="I39" s="2">
        <f>INDEX(MMULT(MINVERSE(MMULT($B$43:$AH$47,$A$9:$E$41)),$B$43:$AH$47),$B53,AF$50)</f>
        <v>3.074706585143015E-05</v>
      </c>
      <c r="J39" s="7">
        <f>INDEX(MMULT(MINVERSE(MMULT($B$43:$AH$47,$A$9:$E$41)),$B$43:$AH$47),$B54,AF$50)</f>
        <v>-8.256056643153448E-07</v>
      </c>
    </row>
    <row r="40" spans="1:10" ht="12.75">
      <c r="A40" s="6">
        <f t="shared" si="1"/>
        <v>1</v>
      </c>
      <c r="B40" s="2">
        <v>15</v>
      </c>
      <c r="C40" s="2">
        <f t="shared" si="4"/>
        <v>225</v>
      </c>
      <c r="D40" s="2">
        <f t="shared" si="4"/>
        <v>3375</v>
      </c>
      <c r="E40" s="7">
        <f t="shared" si="4"/>
        <v>50625</v>
      </c>
      <c r="F40" s="6">
        <f>INDEX(MMULT(MINVERSE(MMULT($B$43:$AH$47,$A$9:$E$41)),$B$43:$AH$47),$B50,AG$50)</f>
        <v>0.002457002457002644</v>
      </c>
      <c r="G40" s="2">
        <f>INDEX(MMULT(MINVERSE(MMULT($B$43:$AH$47,$A$9:$E$41)),$B$43:$AH$47),$B51,AG$50)</f>
        <v>-0.005075262428203602</v>
      </c>
      <c r="H40" s="2">
        <f>INDEX(MMULT(MINVERSE(MMULT($B$43:$AH$47,$A$9:$E$41)),$B$43:$AH$47),$B52,AG$50)</f>
        <v>-0.00042907212024859316</v>
      </c>
      <c r="I40" s="2">
        <f>INDEX(MMULT(MINVERSE(MMULT($B$43:$AH$47,$A$9:$E$41)),$B$43:$AH$47),$B53,AG$50)</f>
        <v>6.18934442463854E-05</v>
      </c>
      <c r="J40" s="7">
        <f>INDEX(MMULT(MINVERSE(MMULT($B$43:$AH$47,$A$9:$E$41)),$B$43:$AH$47),$B54,AG$50)</f>
        <v>4.516548634195693E-06</v>
      </c>
    </row>
    <row r="41" spans="1:10" ht="13.5" thickBot="1">
      <c r="A41" s="8">
        <f t="shared" si="1"/>
        <v>1</v>
      </c>
      <c r="B41" s="9">
        <v>16</v>
      </c>
      <c r="C41" s="9">
        <f t="shared" si="4"/>
        <v>256</v>
      </c>
      <c r="D41" s="9">
        <f t="shared" si="4"/>
        <v>4096</v>
      </c>
      <c r="E41" s="10">
        <f t="shared" si="4"/>
        <v>65536</v>
      </c>
      <c r="F41" s="8">
        <f>INDEX(MMULT(MINVERSE(MMULT($B$43:$AH$47,$A$9:$E$41)),$B$43:$AH$47),$B50,AH$50)</f>
        <v>0.03685503685503705</v>
      </c>
      <c r="G41" s="9">
        <f>INDEX(MMULT(MINVERSE(MMULT($B$43:$AH$47,$A$9:$E$41)),$B$43:$AH$47),$B51,AH$50)</f>
        <v>-0.010794216676569615</v>
      </c>
      <c r="H41" s="9">
        <f>INDEX(MMULT(MINVERSE(MMULT($B$43:$AH$47,$A$9:$E$41)),$B$43:$AH$47),$B52,AH$50)</f>
        <v>-0.002035457917810863</v>
      </c>
      <c r="I41" s="9">
        <f>INDEX(MMULT(MINVERSE(MMULT($B$43:$AH$47,$A$9:$E$41)),$B$43:$AH$47),$B53,AH$50)</f>
        <v>9.902951079421665E-05</v>
      </c>
      <c r="J41" s="10">
        <f>INDEX(MMULT(MINVERSE(MMULT($B$43:$AH$47,$A$9:$E$41)),$B$43:$AH$47),$B54,AH$50)</f>
        <v>1.2044129691188522E-05</v>
      </c>
    </row>
    <row r="42" ht="13.5" thickTop="1"/>
    <row r="43" spans="2:34" ht="12.75">
      <c r="B43">
        <f>$B9^A$7</f>
        <v>1</v>
      </c>
      <c r="C43">
        <f>$B10^A$7</f>
        <v>1</v>
      </c>
      <c r="D43">
        <f>$B11^A$7</f>
        <v>1</v>
      </c>
      <c r="E43">
        <f>$B12^A$7</f>
        <v>1</v>
      </c>
      <c r="F43">
        <f>$B13^A$7</f>
        <v>1</v>
      </c>
      <c r="G43">
        <f>$B14^A$7</f>
        <v>1</v>
      </c>
      <c r="H43">
        <f>$B15^A$7</f>
        <v>1</v>
      </c>
      <c r="I43">
        <f>$B16^A$7</f>
        <v>1</v>
      </c>
      <c r="J43">
        <f>$B17^A$7</f>
        <v>1</v>
      </c>
      <c r="K43">
        <f>$B18^A$7</f>
        <v>1</v>
      </c>
      <c r="L43">
        <f>$B19^A$7</f>
        <v>1</v>
      </c>
      <c r="M43">
        <f>$B20^A$7</f>
        <v>1</v>
      </c>
      <c r="N43">
        <f>$B21^A$7</f>
        <v>1</v>
      </c>
      <c r="O43">
        <f>$B22^A$7</f>
        <v>1</v>
      </c>
      <c r="P43">
        <f>$B23^A$7</f>
        <v>1</v>
      </c>
      <c r="Q43">
        <f>$B24^A$7</f>
        <v>1</v>
      </c>
      <c r="R43">
        <v>1</v>
      </c>
      <c r="S43">
        <f>$B26^A$7</f>
        <v>1</v>
      </c>
      <c r="T43">
        <f>$B27^A$7</f>
        <v>1</v>
      </c>
      <c r="U43">
        <f>$B28^A$7</f>
        <v>1</v>
      </c>
      <c r="V43">
        <f>$B29^A$7</f>
        <v>1</v>
      </c>
      <c r="W43">
        <f>$B30^A$7</f>
        <v>1</v>
      </c>
      <c r="X43">
        <f>$B31^A$7</f>
        <v>1</v>
      </c>
      <c r="Y43">
        <f>$B32^A$7</f>
        <v>1</v>
      </c>
      <c r="Z43">
        <f>$B33^A$7</f>
        <v>1</v>
      </c>
      <c r="AA43">
        <f>$B34^A$7</f>
        <v>1</v>
      </c>
      <c r="AB43">
        <f>$B35^A$7</f>
        <v>1</v>
      </c>
      <c r="AC43">
        <f>$B36^A$7</f>
        <v>1</v>
      </c>
      <c r="AD43">
        <f>$B37^A$7</f>
        <v>1</v>
      </c>
      <c r="AE43">
        <f>$B38^A$7</f>
        <v>1</v>
      </c>
      <c r="AF43">
        <f>$B39^A$7</f>
        <v>1</v>
      </c>
      <c r="AG43">
        <f>$B40^A$7</f>
        <v>1</v>
      </c>
      <c r="AH43">
        <f>$B41^A$7</f>
        <v>1</v>
      </c>
    </row>
    <row r="44" spans="2:34" ht="12.75">
      <c r="B44">
        <v>-16</v>
      </c>
      <c r="C44">
        <v>-15</v>
      </c>
      <c r="D44">
        <v>-14</v>
      </c>
      <c r="E44">
        <v>-13</v>
      </c>
      <c r="F44">
        <v>-12</v>
      </c>
      <c r="G44">
        <v>-11</v>
      </c>
      <c r="H44">
        <v>-10</v>
      </c>
      <c r="I44">
        <v>-9</v>
      </c>
      <c r="J44">
        <v>-8</v>
      </c>
      <c r="K44">
        <v>-7</v>
      </c>
      <c r="L44">
        <v>-6</v>
      </c>
      <c r="M44">
        <v>-5</v>
      </c>
      <c r="N44">
        <v>-4</v>
      </c>
      <c r="O44">
        <v>-3</v>
      </c>
      <c r="P44">
        <v>-2</v>
      </c>
      <c r="Q44">
        <v>-1</v>
      </c>
      <c r="R44">
        <v>0</v>
      </c>
      <c r="S44">
        <v>1</v>
      </c>
      <c r="T44">
        <v>2</v>
      </c>
      <c r="U44">
        <v>3</v>
      </c>
      <c r="V44">
        <v>4</v>
      </c>
      <c r="W44">
        <v>5</v>
      </c>
      <c r="X44">
        <v>6</v>
      </c>
      <c r="Y44">
        <v>7</v>
      </c>
      <c r="Z44">
        <v>8</v>
      </c>
      <c r="AA44">
        <v>9</v>
      </c>
      <c r="AB44">
        <v>10</v>
      </c>
      <c r="AC44">
        <v>11</v>
      </c>
      <c r="AD44">
        <v>12</v>
      </c>
      <c r="AE44">
        <v>13</v>
      </c>
      <c r="AF44">
        <v>14</v>
      </c>
      <c r="AG44">
        <v>15</v>
      </c>
      <c r="AH44">
        <v>16</v>
      </c>
    </row>
    <row r="45" spans="2:34" ht="12.75">
      <c r="B45">
        <f>B$44^C$7</f>
        <v>256</v>
      </c>
      <c r="C45">
        <f>C$44^C$7</f>
        <v>225</v>
      </c>
      <c r="D45">
        <f>D$44^C$7</f>
        <v>196</v>
      </c>
      <c r="E45">
        <f>E$44^C$7</f>
        <v>169</v>
      </c>
      <c r="F45">
        <f>F$44^C$7</f>
        <v>144</v>
      </c>
      <c r="G45">
        <f>G$44^C$7</f>
        <v>121</v>
      </c>
      <c r="H45">
        <f>H$44^C$7</f>
        <v>100</v>
      </c>
      <c r="I45">
        <f>I$44^C$7</f>
        <v>81</v>
      </c>
      <c r="J45">
        <f>J$44^C$7</f>
        <v>64</v>
      </c>
      <c r="K45">
        <f>K$44^C$7</f>
        <v>49</v>
      </c>
      <c r="L45">
        <f>L$44^C$7</f>
        <v>36</v>
      </c>
      <c r="M45">
        <f>M$44^C$7</f>
        <v>25</v>
      </c>
      <c r="N45">
        <f>N$44^C$7</f>
        <v>16</v>
      </c>
      <c r="O45">
        <f>O$44^C$7</f>
        <v>9</v>
      </c>
      <c r="P45">
        <f>P$44^C$7</f>
        <v>4</v>
      </c>
      <c r="Q45">
        <f>Q$44^C$7</f>
        <v>1</v>
      </c>
      <c r="R45">
        <f>R$44^C$7</f>
        <v>0</v>
      </c>
      <c r="S45">
        <f>S$44^C$7</f>
        <v>1</v>
      </c>
      <c r="T45">
        <f>T$44^C$7</f>
        <v>4</v>
      </c>
      <c r="U45">
        <f>U$44^C$7</f>
        <v>9</v>
      </c>
      <c r="V45">
        <f>V$44^C$7</f>
        <v>16</v>
      </c>
      <c r="W45">
        <f>W$44^C$7</f>
        <v>25</v>
      </c>
      <c r="X45">
        <f>X$44^C$7</f>
        <v>36</v>
      </c>
      <c r="Y45">
        <f>Y$44^C$7</f>
        <v>49</v>
      </c>
      <c r="Z45">
        <f>Z$44^C$7</f>
        <v>64</v>
      </c>
      <c r="AA45">
        <f>AA$44^C$7</f>
        <v>81</v>
      </c>
      <c r="AB45">
        <f>AB$44^C$7</f>
        <v>100</v>
      </c>
      <c r="AC45">
        <f>AC$44^C$7</f>
        <v>121</v>
      </c>
      <c r="AD45">
        <f>AD$44^C$7</f>
        <v>144</v>
      </c>
      <c r="AE45">
        <f>AE$44^C$7</f>
        <v>169</v>
      </c>
      <c r="AF45">
        <f>AF$44^C$7</f>
        <v>196</v>
      </c>
      <c r="AG45">
        <f>AG$44^C$7</f>
        <v>225</v>
      </c>
      <c r="AH45">
        <f>AH$44^C$7</f>
        <v>256</v>
      </c>
    </row>
    <row r="46" spans="2:34" ht="12.75">
      <c r="B46">
        <f>B$44^D$7</f>
        <v>-4096</v>
      </c>
      <c r="C46">
        <f>C$44^D$7</f>
        <v>-3375</v>
      </c>
      <c r="D46">
        <f>D$44^D$7</f>
        <v>-2744</v>
      </c>
      <c r="E46">
        <f>E$44^D$7</f>
        <v>-2197</v>
      </c>
      <c r="F46">
        <f>F$44^D$7</f>
        <v>-1728</v>
      </c>
      <c r="G46">
        <f>G$44^D$7</f>
        <v>-1331</v>
      </c>
      <c r="H46">
        <f>H$44^D$7</f>
        <v>-1000</v>
      </c>
      <c r="I46">
        <f>I$44^D$7</f>
        <v>-729</v>
      </c>
      <c r="J46">
        <f>J$44^D$7</f>
        <v>-512</v>
      </c>
      <c r="K46">
        <f>K$44^D$7</f>
        <v>-343</v>
      </c>
      <c r="L46">
        <f>L$44^D$7</f>
        <v>-216</v>
      </c>
      <c r="M46">
        <f>M$44^D$7</f>
        <v>-125</v>
      </c>
      <c r="N46">
        <f>N$44^D$7</f>
        <v>-64</v>
      </c>
      <c r="O46">
        <f>O$44^D$7</f>
        <v>-27</v>
      </c>
      <c r="P46">
        <f>P$44^D$7</f>
        <v>-8</v>
      </c>
      <c r="Q46">
        <f>Q$44^D$7</f>
        <v>-1</v>
      </c>
      <c r="R46">
        <f>R$44^D$7</f>
        <v>0</v>
      </c>
      <c r="S46">
        <f>S$44^D$7</f>
        <v>1</v>
      </c>
      <c r="T46">
        <f>T$44^D$7</f>
        <v>8</v>
      </c>
      <c r="U46">
        <f>U$44^D$7</f>
        <v>27</v>
      </c>
      <c r="V46">
        <f>V$44^D$7</f>
        <v>64</v>
      </c>
      <c r="W46">
        <f>W$44^D$7</f>
        <v>125</v>
      </c>
      <c r="X46">
        <f>X$44^D$7</f>
        <v>216</v>
      </c>
      <c r="Y46">
        <f>Y$44^D$7</f>
        <v>343</v>
      </c>
      <c r="Z46">
        <f>Z$44^D$7</f>
        <v>512</v>
      </c>
      <c r="AA46">
        <f>AA$44^D$7</f>
        <v>729</v>
      </c>
      <c r="AB46">
        <f>AB$44^D$7</f>
        <v>1000</v>
      </c>
      <c r="AC46">
        <f>AC$44^D$7</f>
        <v>1331</v>
      </c>
      <c r="AD46">
        <f>AD$44^D$7</f>
        <v>1728</v>
      </c>
      <c r="AE46">
        <f>AE$44^D$7</f>
        <v>2197</v>
      </c>
      <c r="AF46">
        <f>AF$44^D$7</f>
        <v>2744</v>
      </c>
      <c r="AG46">
        <f>AG$44^D$7</f>
        <v>3375</v>
      </c>
      <c r="AH46">
        <f>AH$44^D$7</f>
        <v>4096</v>
      </c>
    </row>
    <row r="47" spans="2:34" ht="12.75">
      <c r="B47">
        <f>B$44^E$7</f>
        <v>65536</v>
      </c>
      <c r="C47">
        <f>C$44^E$7</f>
        <v>50625</v>
      </c>
      <c r="D47">
        <f>D$44^E$7</f>
        <v>38416</v>
      </c>
      <c r="E47">
        <f>E$44^E$7</f>
        <v>28561</v>
      </c>
      <c r="F47">
        <f>F$44^E$7</f>
        <v>20736</v>
      </c>
      <c r="G47">
        <f>G$44^E$7</f>
        <v>14641</v>
      </c>
      <c r="H47">
        <f>H$44^E$7</f>
        <v>10000</v>
      </c>
      <c r="I47">
        <f>I$44^E$7</f>
        <v>6561</v>
      </c>
      <c r="J47">
        <f>J$44^E$7</f>
        <v>4096</v>
      </c>
      <c r="K47">
        <f>K$44^E$7</f>
        <v>2401</v>
      </c>
      <c r="L47">
        <f>L$44^E$7</f>
        <v>1296</v>
      </c>
      <c r="M47">
        <f>M$44^E$7</f>
        <v>625</v>
      </c>
      <c r="N47">
        <f>N$44^E$7</f>
        <v>256</v>
      </c>
      <c r="O47">
        <f>O$44^E$7</f>
        <v>81</v>
      </c>
      <c r="P47">
        <f>P$44^E$7</f>
        <v>16</v>
      </c>
      <c r="Q47">
        <f>Q$44^E$7</f>
        <v>1</v>
      </c>
      <c r="R47">
        <f>R$44^E$7</f>
        <v>0</v>
      </c>
      <c r="S47">
        <f>S$44^E$7</f>
        <v>1</v>
      </c>
      <c r="T47">
        <f>T$44^E$7</f>
        <v>16</v>
      </c>
      <c r="U47">
        <f>U$44^E$7</f>
        <v>81</v>
      </c>
      <c r="V47">
        <f>V$44^E$7</f>
        <v>256</v>
      </c>
      <c r="W47">
        <f>W$44^E$7</f>
        <v>625</v>
      </c>
      <c r="X47">
        <f>X$44^E$7</f>
        <v>1296</v>
      </c>
      <c r="Y47">
        <f>Y$44^E$7</f>
        <v>2401</v>
      </c>
      <c r="Z47">
        <f>Z$44^E$7</f>
        <v>4096</v>
      </c>
      <c r="AA47">
        <f>AA$44^E$7</f>
        <v>6561</v>
      </c>
      <c r="AB47">
        <f>AB$44^E$7</f>
        <v>10000</v>
      </c>
      <c r="AC47">
        <f>AC$44^E$7</f>
        <v>14641</v>
      </c>
      <c r="AD47">
        <f>AD$44^E$7</f>
        <v>20736</v>
      </c>
      <c r="AE47">
        <f>AE$44^E$7</f>
        <v>28561</v>
      </c>
      <c r="AF47">
        <f>AF$44^E$7</f>
        <v>38416</v>
      </c>
      <c r="AG47">
        <f>AG$44^E$7</f>
        <v>50625</v>
      </c>
      <c r="AH47">
        <f>AH$44^E$7</f>
        <v>65536</v>
      </c>
    </row>
    <row r="50" spans="2:34" ht="12.75">
      <c r="B50">
        <v>1</v>
      </c>
      <c r="C50">
        <v>2</v>
      </c>
      <c r="D50">
        <v>3</v>
      </c>
      <c r="E50">
        <v>4</v>
      </c>
      <c r="F50">
        <v>5</v>
      </c>
      <c r="G50">
        <v>6</v>
      </c>
      <c r="H50">
        <v>7</v>
      </c>
      <c r="I50">
        <v>8</v>
      </c>
      <c r="J50">
        <v>9</v>
      </c>
      <c r="K50">
        <v>10</v>
      </c>
      <c r="L50">
        <v>11</v>
      </c>
      <c r="M50">
        <v>12</v>
      </c>
      <c r="N50">
        <v>13</v>
      </c>
      <c r="O50">
        <v>14</v>
      </c>
      <c r="P50">
        <v>15</v>
      </c>
      <c r="Q50">
        <v>16</v>
      </c>
      <c r="R50">
        <v>17</v>
      </c>
      <c r="S50">
        <v>18</v>
      </c>
      <c r="T50">
        <v>19</v>
      </c>
      <c r="U50">
        <v>20</v>
      </c>
      <c r="V50">
        <v>21</v>
      </c>
      <c r="W50">
        <v>22</v>
      </c>
      <c r="X50">
        <v>23</v>
      </c>
      <c r="Y50">
        <v>24</v>
      </c>
      <c r="Z50">
        <v>25</v>
      </c>
      <c r="AA50">
        <v>26</v>
      </c>
      <c r="AB50">
        <v>27</v>
      </c>
      <c r="AC50">
        <v>28</v>
      </c>
      <c r="AD50">
        <v>29</v>
      </c>
      <c r="AE50">
        <v>30</v>
      </c>
      <c r="AF50">
        <v>31</v>
      </c>
      <c r="AG50">
        <v>32</v>
      </c>
      <c r="AH50">
        <v>33</v>
      </c>
    </row>
    <row r="51" ht="12.75">
      <c r="B51">
        <v>2</v>
      </c>
    </row>
    <row r="52" ht="12.75">
      <c r="B52">
        <v>3</v>
      </c>
    </row>
    <row r="53" spans="2:36" ht="12.75">
      <c r="B53">
        <v>4</v>
      </c>
      <c r="D53">
        <f aca="true" t="shared" si="5" ref="D53:M57">INDEX(MMULT(MINVERSE(MMULT($B$43:$AH$47,$A$9:$E$41)),$B$43:$AH$47),$B50,B$50)</f>
        <v>0.03685503685503705</v>
      </c>
      <c r="E53">
        <f t="shared" si="5"/>
        <v>0.002457002457002644</v>
      </c>
      <c r="F53">
        <f t="shared" si="5"/>
        <v>-0.01902195450582539</v>
      </c>
      <c r="G53">
        <f t="shared" si="5"/>
        <v>-0.029721803915352313</v>
      </c>
      <c r="H53">
        <f t="shared" si="5"/>
        <v>-0.031634931523696896</v>
      </c>
      <c r="I53">
        <f t="shared" si="5"/>
        <v>-0.02660613895319129</v>
      </c>
      <c r="J53">
        <f t="shared" si="5"/>
        <v>-0.016332643696381252</v>
      </c>
      <c r="K53">
        <f t="shared" si="5"/>
        <v>-0.0023640791160257843</v>
      </c>
      <c r="L53">
        <f t="shared" si="5"/>
        <v>0.013897505554902625</v>
      </c>
      <c r="M53">
        <f t="shared" si="5"/>
        <v>0.03119764521321806</v>
      </c>
      <c r="N53">
        <f aca="true" t="shared" si="6" ref="N53:W57">INDEX(MMULT(MINVERSE(MMULT($B$43:$AH$47,$A$9:$E$41)),$B$43:$AH$47),$B50,L$50)</f>
        <v>0.04842945888552118</v>
      </c>
      <c r="O53">
        <f t="shared" si="6"/>
        <v>0.06463364972819925</v>
      </c>
      <c r="P53">
        <f t="shared" si="6"/>
        <v>0.0789985050274261</v>
      </c>
      <c r="Q53">
        <f t="shared" si="6"/>
        <v>0.09085989619916213</v>
      </c>
      <c r="R53">
        <f t="shared" si="6"/>
        <v>0.09970127878915429</v>
      </c>
      <c r="S53">
        <f t="shared" si="6"/>
        <v>0.10515369247293617</v>
      </c>
      <c r="T53">
        <f t="shared" si="6"/>
        <v>0.10699576105582789</v>
      </c>
      <c r="U53">
        <f t="shared" si="6"/>
        <v>0.10515369247293617</v>
      </c>
      <c r="V53">
        <f t="shared" si="6"/>
        <v>0.09970127878915429</v>
      </c>
      <c r="W53">
        <f t="shared" si="6"/>
        <v>0.09085989619916213</v>
      </c>
      <c r="X53">
        <f aca="true" t="shared" si="7" ref="X53:AG57">INDEX(MMULT(MINVERSE(MMULT($B$43:$AH$47,$A$9:$E$41)),$B$43:$AH$47),$B50,V$50)</f>
        <v>0.0789985050274261</v>
      </c>
      <c r="Y53">
        <f t="shared" si="7"/>
        <v>0.06463364972819925</v>
      </c>
      <c r="Z53">
        <f t="shared" si="7"/>
        <v>0.04842945888552118</v>
      </c>
      <c r="AA53">
        <f t="shared" si="7"/>
        <v>0.03119764521321806</v>
      </c>
      <c r="AB53">
        <f t="shared" si="7"/>
        <v>0.013897505554902625</v>
      </c>
      <c r="AC53">
        <f t="shared" si="7"/>
        <v>-0.0023640791160257843</v>
      </c>
      <c r="AD53">
        <f t="shared" si="7"/>
        <v>-0.016332643696381252</v>
      </c>
      <c r="AE53">
        <f t="shared" si="7"/>
        <v>-0.02660613895319129</v>
      </c>
      <c r="AF53">
        <f t="shared" si="7"/>
        <v>-0.031634931523696896</v>
      </c>
      <c r="AG53">
        <f t="shared" si="7"/>
        <v>-0.029721803915352313</v>
      </c>
      <c r="AH53">
        <f aca="true" t="shared" si="8" ref="AH53:AJ57">INDEX(MMULT(MINVERSE(MMULT($B$43:$AH$47,$A$9:$E$41)),$B$43:$AH$47),$B50,AF$50)</f>
        <v>-0.01902195450582539</v>
      </c>
      <c r="AI53">
        <f t="shared" si="8"/>
        <v>0.002457002457002644</v>
      </c>
      <c r="AJ53">
        <f t="shared" si="8"/>
        <v>0.03685503685503705</v>
      </c>
    </row>
    <row r="54" spans="2:36" ht="12.75">
      <c r="B54">
        <v>5</v>
      </c>
      <c r="D54">
        <f t="shared" si="5"/>
        <v>0.010794216676569615</v>
      </c>
      <c r="E54">
        <f t="shared" si="5"/>
        <v>0.005075262428203602</v>
      </c>
      <c r="F54">
        <f t="shared" si="5"/>
        <v>0.0003326273487563834</v>
      </c>
      <c r="G54">
        <f t="shared" si="5"/>
        <v>-0.0034987765063666416</v>
      </c>
      <c r="H54">
        <f t="shared" si="5"/>
        <v>-0.006484037081760041</v>
      </c>
      <c r="I54">
        <f t="shared" si="5"/>
        <v>-0.00868824232201841</v>
      </c>
      <c r="J54">
        <f t="shared" si="5"/>
        <v>-0.010176480171736339</v>
      </c>
      <c r="K54">
        <f t="shared" si="5"/>
        <v>-0.011013838575508405</v>
      </c>
      <c r="L54">
        <f t="shared" si="5"/>
        <v>-0.011265405477929195</v>
      </c>
      <c r="M54">
        <f t="shared" si="5"/>
        <v>-0.0109962688235933</v>
      </c>
      <c r="N54">
        <f t="shared" si="6"/>
        <v>-0.010271516557095304</v>
      </c>
      <c r="O54">
        <f t="shared" si="6"/>
        <v>-0.00915623662302979</v>
      </c>
      <c r="P54">
        <f t="shared" si="6"/>
        <v>-0.007715516965991348</v>
      </c>
      <c r="Q54">
        <f t="shared" si="6"/>
        <v>-0.006014445530574562</v>
      </c>
      <c r="R54">
        <f t="shared" si="6"/>
        <v>-0.004118110261374017</v>
      </c>
      <c r="S54">
        <f t="shared" si="6"/>
        <v>-0.002091599102984302</v>
      </c>
      <c r="T54">
        <f t="shared" si="6"/>
        <v>0</v>
      </c>
      <c r="U54">
        <f t="shared" si="6"/>
        <v>0.002091599102984302</v>
      </c>
      <c r="V54">
        <f t="shared" si="6"/>
        <v>0.004118110261374017</v>
      </c>
      <c r="W54">
        <f t="shared" si="6"/>
        <v>0.006014445530574562</v>
      </c>
      <c r="X54">
        <f t="shared" si="7"/>
        <v>0.007715516965991348</v>
      </c>
      <c r="Y54">
        <f t="shared" si="7"/>
        <v>0.00915623662302979</v>
      </c>
      <c r="Z54">
        <f t="shared" si="7"/>
        <v>0.010271516557095304</v>
      </c>
      <c r="AA54">
        <f t="shared" si="7"/>
        <v>0.0109962688235933</v>
      </c>
      <c r="AB54">
        <f t="shared" si="7"/>
        <v>0.011265405477929195</v>
      </c>
      <c r="AC54">
        <f t="shared" si="7"/>
        <v>0.011013838575508405</v>
      </c>
      <c r="AD54">
        <f t="shared" si="7"/>
        <v>0.010176480171736339</v>
      </c>
      <c r="AE54">
        <f t="shared" si="7"/>
        <v>0.00868824232201841</v>
      </c>
      <c r="AF54">
        <f t="shared" si="7"/>
        <v>0.006484037081760041</v>
      </c>
      <c r="AG54">
        <f t="shared" si="7"/>
        <v>0.0034987765063666416</v>
      </c>
      <c r="AH54">
        <f t="shared" si="8"/>
        <v>-0.0003326273487563834</v>
      </c>
      <c r="AI54">
        <f t="shared" si="8"/>
        <v>-0.005075262428203602</v>
      </c>
      <c r="AJ54">
        <f t="shared" si="8"/>
        <v>-0.010794216676569615</v>
      </c>
    </row>
    <row r="55" spans="2:36" ht="12.75">
      <c r="B55">
        <v>6</v>
      </c>
      <c r="D55">
        <f t="shared" si="5"/>
        <v>-0.002035457917810863</v>
      </c>
      <c r="E55">
        <f t="shared" si="5"/>
        <v>-0.00042907212024859316</v>
      </c>
      <c r="F55">
        <f t="shared" si="5"/>
        <v>0.0006785992910281324</v>
      </c>
      <c r="G55">
        <f t="shared" si="5"/>
        <v>0.0013665716345982008</v>
      </c>
      <c r="H55">
        <f t="shared" si="5"/>
        <v>0.0017084108967247115</v>
      </c>
      <c r="I55">
        <f t="shared" si="5"/>
        <v>0.001772233731354979</v>
      </c>
      <c r="J55">
        <f t="shared" si="5"/>
        <v>0.0016207074601205344</v>
      </c>
      <c r="K55">
        <f t="shared" si="5"/>
        <v>0.0013110500723371244</v>
      </c>
      <c r="L55">
        <f t="shared" si="5"/>
        <v>0.0008950302250047068</v>
      </c>
      <c r="M55">
        <f t="shared" si="5"/>
        <v>0.0004189672428074574</v>
      </c>
      <c r="N55">
        <f t="shared" si="6"/>
        <v>-7.626888188623493E-05</v>
      </c>
      <c r="O55">
        <f t="shared" si="6"/>
        <v>-0.0005552574890237663</v>
      </c>
      <c r="P55">
        <f t="shared" si="6"/>
        <v>-0.0009880272508683175</v>
      </c>
      <c r="Q55">
        <f t="shared" si="6"/>
        <v>-0.0013500561719988551</v>
      </c>
      <c r="R55">
        <f t="shared" si="6"/>
        <v>-0.001622271589310131</v>
      </c>
      <c r="S55">
        <f t="shared" si="6"/>
        <v>-0.0017910501720126816</v>
      </c>
      <c r="T55">
        <f t="shared" si="6"/>
        <v>-0.0018482179216328294</v>
      </c>
      <c r="U55">
        <f t="shared" si="6"/>
        <v>-0.0017910501720126816</v>
      </c>
      <c r="V55">
        <f t="shared" si="6"/>
        <v>-0.001622271589310131</v>
      </c>
      <c r="W55">
        <f t="shared" si="6"/>
        <v>-0.0013500561719988551</v>
      </c>
      <c r="X55">
        <f t="shared" si="7"/>
        <v>-0.0009880272508683175</v>
      </c>
      <c r="Y55">
        <f t="shared" si="7"/>
        <v>-0.0005552574890237663</v>
      </c>
      <c r="Z55">
        <f t="shared" si="7"/>
        <v>-7.626888188623493E-05</v>
      </c>
      <c r="AA55">
        <f t="shared" si="7"/>
        <v>0.0004189672428074574</v>
      </c>
      <c r="AB55">
        <f t="shared" si="7"/>
        <v>0.0008950302250047068</v>
      </c>
      <c r="AC55">
        <f t="shared" si="7"/>
        <v>0.0013110500723371244</v>
      </c>
      <c r="AD55">
        <f t="shared" si="7"/>
        <v>0.0016207074601205344</v>
      </c>
      <c r="AE55">
        <f t="shared" si="7"/>
        <v>0.001772233731354979</v>
      </c>
      <c r="AF55">
        <f t="shared" si="7"/>
        <v>0.0017084108967247115</v>
      </c>
      <c r="AG55">
        <f t="shared" si="7"/>
        <v>0.0013665716345982008</v>
      </c>
      <c r="AH55">
        <f t="shared" si="8"/>
        <v>0.0006785992910281324</v>
      </c>
      <c r="AI55">
        <f t="shared" si="8"/>
        <v>-0.00042907212024859316</v>
      </c>
      <c r="AJ55">
        <f t="shared" si="8"/>
        <v>-0.002035457917810863</v>
      </c>
    </row>
    <row r="56" spans="2:36" ht="12.75">
      <c r="B56">
        <v>7</v>
      </c>
      <c r="D56">
        <f t="shared" si="5"/>
        <v>-9.902951079421665E-05</v>
      </c>
      <c r="E56">
        <f t="shared" si="5"/>
        <v>-6.18934442463854E-05</v>
      </c>
      <c r="F56">
        <f t="shared" si="5"/>
        <v>-3.074706585143015E-05</v>
      </c>
      <c r="G56">
        <f t="shared" si="5"/>
        <v>-5.191063065825875E-06</v>
      </c>
      <c r="H56">
        <f t="shared" si="5"/>
        <v>1.5173876653952554E-05</v>
      </c>
      <c r="I56">
        <f t="shared" si="5"/>
        <v>3.074706585143018E-05</v>
      </c>
      <c r="J56">
        <f t="shared" si="5"/>
        <v>4.192781707013206E-05</v>
      </c>
      <c r="K56">
        <f t="shared" si="5"/>
        <v>4.9115442853583265E-05</v>
      </c>
      <c r="L56">
        <f t="shared" si="5"/>
        <v>5.270925574530887E-05</v>
      </c>
      <c r="M56">
        <f t="shared" si="5"/>
        <v>5.310856828883394E-05</v>
      </c>
      <c r="N56">
        <f t="shared" si="6"/>
        <v>5.071269302768353E-05</v>
      </c>
      <c r="O56">
        <f t="shared" si="6"/>
        <v>4.592094250538273E-05</v>
      </c>
      <c r="P56">
        <f t="shared" si="6"/>
        <v>3.9132629265456586E-05</v>
      </c>
      <c r="Q56">
        <f t="shared" si="6"/>
        <v>3.074706585143017E-05</v>
      </c>
      <c r="R56">
        <f t="shared" si="6"/>
        <v>2.116356480682856E-05</v>
      </c>
      <c r="S56">
        <f t="shared" si="6"/>
        <v>1.0781438675176813E-05</v>
      </c>
      <c r="T56">
        <f t="shared" si="6"/>
        <v>0</v>
      </c>
      <c r="U56">
        <f t="shared" si="6"/>
        <v>-1.0781438675176813E-05</v>
      </c>
      <c r="V56">
        <f t="shared" si="6"/>
        <v>-2.116356480682856E-05</v>
      </c>
      <c r="W56">
        <f t="shared" si="6"/>
        <v>-3.074706585143017E-05</v>
      </c>
      <c r="X56">
        <f t="shared" si="7"/>
        <v>-3.9132629265456586E-05</v>
      </c>
      <c r="Y56">
        <f t="shared" si="7"/>
        <v>-4.592094250538273E-05</v>
      </c>
      <c r="Z56">
        <f t="shared" si="7"/>
        <v>-5.071269302768353E-05</v>
      </c>
      <c r="AA56">
        <f t="shared" si="7"/>
        <v>-5.310856828883394E-05</v>
      </c>
      <c r="AB56">
        <f t="shared" si="7"/>
        <v>-5.270925574530887E-05</v>
      </c>
      <c r="AC56">
        <f t="shared" si="7"/>
        <v>-4.9115442853583265E-05</v>
      </c>
      <c r="AD56">
        <f t="shared" si="7"/>
        <v>-4.192781707013206E-05</v>
      </c>
      <c r="AE56">
        <f t="shared" si="7"/>
        <v>-3.074706585143018E-05</v>
      </c>
      <c r="AF56">
        <f t="shared" si="7"/>
        <v>-1.5173876653952554E-05</v>
      </c>
      <c r="AG56">
        <f t="shared" si="7"/>
        <v>5.191063065825875E-06</v>
      </c>
      <c r="AH56">
        <f t="shared" si="8"/>
        <v>3.074706585143015E-05</v>
      </c>
      <c r="AI56">
        <f t="shared" si="8"/>
        <v>6.18934442463854E-05</v>
      </c>
      <c r="AJ56">
        <f t="shared" si="8"/>
        <v>9.902951079421665E-05</v>
      </c>
    </row>
    <row r="57" spans="2:36" ht="12.75">
      <c r="B57">
        <v>8</v>
      </c>
      <c r="D57">
        <f t="shared" si="5"/>
        <v>1.2044129691188522E-05</v>
      </c>
      <c r="E57">
        <f t="shared" si="5"/>
        <v>4.516548634195693E-06</v>
      </c>
      <c r="F57">
        <f t="shared" si="5"/>
        <v>-8.256056643153448E-07</v>
      </c>
      <c r="G57">
        <f t="shared" si="5"/>
        <v>-4.322288477886202E-06</v>
      </c>
      <c r="H57">
        <f t="shared" si="5"/>
        <v>-6.290009888779773E-06</v>
      </c>
      <c r="I57">
        <f t="shared" si="5"/>
        <v>-7.021834787980184E-06</v>
      </c>
      <c r="J57">
        <f t="shared" si="5"/>
        <v>-6.7873828751928654E-06</v>
      </c>
      <c r="K57">
        <f t="shared" si="5"/>
        <v>-5.8328286588444985E-06</v>
      </c>
      <c r="L57">
        <f t="shared" si="5"/>
        <v>-4.380901456083033E-06</v>
      </c>
      <c r="M57">
        <f t="shared" si="5"/>
        <v>-2.630885392777692E-06</v>
      </c>
      <c r="N57">
        <f t="shared" si="6"/>
        <v>-7.58619403518964E-07</v>
      </c>
      <c r="O57">
        <f t="shared" si="6"/>
        <v>1.0835027683813952E-06</v>
      </c>
      <c r="P57">
        <f t="shared" si="6"/>
        <v>2.7665325708903594E-06</v>
      </c>
      <c r="Q57">
        <f t="shared" si="6"/>
        <v>4.1849666432536355E-06</v>
      </c>
      <c r="R57">
        <f t="shared" si="6"/>
        <v>5.256746815995662E-06</v>
      </c>
      <c r="S57">
        <f t="shared" si="6"/>
        <v>5.92326011091961E-06</v>
      </c>
      <c r="T57">
        <f t="shared" si="6"/>
        <v>6.149338741107381E-06</v>
      </c>
      <c r="U57">
        <f t="shared" si="6"/>
        <v>5.92326011091961E-06</v>
      </c>
      <c r="V57">
        <f t="shared" si="6"/>
        <v>5.256746815995662E-06</v>
      </c>
      <c r="W57">
        <f t="shared" si="6"/>
        <v>4.1849666432536355E-06</v>
      </c>
      <c r="X57">
        <f t="shared" si="7"/>
        <v>2.7665325708903594E-06</v>
      </c>
      <c r="Y57">
        <f t="shared" si="7"/>
        <v>1.0835027683813952E-06</v>
      </c>
      <c r="Z57">
        <f t="shared" si="7"/>
        <v>-7.58619403518964E-07</v>
      </c>
      <c r="AA57">
        <f t="shared" si="7"/>
        <v>-2.630885392777692E-06</v>
      </c>
      <c r="AB57">
        <f t="shared" si="7"/>
        <v>-4.380901456083033E-06</v>
      </c>
      <c r="AC57">
        <f t="shared" si="7"/>
        <v>-5.8328286588444985E-06</v>
      </c>
      <c r="AD57">
        <f t="shared" si="7"/>
        <v>-6.7873828751928654E-06</v>
      </c>
      <c r="AE57">
        <f t="shared" si="7"/>
        <v>-7.021834787980184E-06</v>
      </c>
      <c r="AF57">
        <f t="shared" si="7"/>
        <v>-6.290009888779773E-06</v>
      </c>
      <c r="AG57">
        <f t="shared" si="7"/>
        <v>-4.322288477886202E-06</v>
      </c>
      <c r="AH57">
        <f t="shared" si="8"/>
        <v>-8.256056643153448E-07</v>
      </c>
      <c r="AI57">
        <f t="shared" si="8"/>
        <v>4.516548634195693E-06</v>
      </c>
      <c r="AJ57">
        <f t="shared" si="8"/>
        <v>1.2044129691188522E-05</v>
      </c>
    </row>
    <row r="58" ht="12.75">
      <c r="B58">
        <v>9</v>
      </c>
    </row>
    <row r="59" ht="12.75">
      <c r="B59">
        <v>10</v>
      </c>
    </row>
    <row r="60" ht="12.75">
      <c r="B60">
        <v>11</v>
      </c>
    </row>
    <row r="61" ht="12.75">
      <c r="B61">
        <v>12</v>
      </c>
    </row>
    <row r="62" ht="12.75">
      <c r="B62">
        <v>13</v>
      </c>
    </row>
    <row r="63" ht="12.75">
      <c r="B63">
        <v>14</v>
      </c>
    </row>
    <row r="64" ht="12.75">
      <c r="B64">
        <v>15</v>
      </c>
    </row>
    <row r="65" ht="12.75">
      <c r="B65">
        <v>16</v>
      </c>
    </row>
    <row r="66" ht="12.75">
      <c r="B66">
        <v>17</v>
      </c>
    </row>
    <row r="67" ht="12.75">
      <c r="B67">
        <v>18</v>
      </c>
    </row>
    <row r="68" ht="12.75">
      <c r="B68">
        <v>19</v>
      </c>
    </row>
    <row r="69" ht="12.75">
      <c r="B69">
        <v>20</v>
      </c>
    </row>
    <row r="70" ht="12.75">
      <c r="B70">
        <v>21</v>
      </c>
    </row>
    <row r="71" ht="12.75">
      <c r="B71">
        <v>22</v>
      </c>
    </row>
    <row r="72" ht="12.75">
      <c r="B72">
        <v>23</v>
      </c>
    </row>
    <row r="73" ht="12.75">
      <c r="B73">
        <v>24</v>
      </c>
    </row>
    <row r="74" ht="12.75">
      <c r="B74">
        <v>25</v>
      </c>
    </row>
    <row r="75" ht="12.75">
      <c r="B75">
        <v>26</v>
      </c>
    </row>
    <row r="76" ht="12.75">
      <c r="B76">
        <v>27</v>
      </c>
    </row>
    <row r="77" ht="12.75">
      <c r="B77">
        <v>28</v>
      </c>
    </row>
    <row r="78" ht="12.75">
      <c r="B78">
        <v>29</v>
      </c>
    </row>
    <row r="79" ht="12.75">
      <c r="B79">
        <v>30</v>
      </c>
    </row>
    <row r="80" ht="12.75">
      <c r="B80">
        <v>31</v>
      </c>
    </row>
    <row r="81" ht="12.75">
      <c r="B81">
        <v>32</v>
      </c>
    </row>
    <row r="82" ht="12.75">
      <c r="B82">
        <v>33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DeSerio</dc:creator>
  <cp:keywords/>
  <dc:description/>
  <cp:lastModifiedBy>Department of Physics</cp:lastModifiedBy>
  <dcterms:created xsi:type="dcterms:W3CDTF">2002-06-29T22:31:07Z</dcterms:created>
  <dcterms:modified xsi:type="dcterms:W3CDTF">2002-07-10T19:06:51Z</dcterms:modified>
  <cp:category/>
  <cp:version/>
  <cp:contentType/>
  <cp:contentStatus/>
</cp:coreProperties>
</file>